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Költségvetés\"/>
    </mc:Choice>
  </mc:AlternateContent>
  <bookViews>
    <workbookView xWindow="-15" yWindow="-15" windowWidth="11970" windowHeight="6525"/>
  </bookViews>
  <sheets>
    <sheet name="Mérleg" sheetId="59" r:id="rId1"/>
    <sheet name="Bev.részletes" sheetId="58" r:id="rId2"/>
    <sheet name="Bevétel" sheetId="60" r:id="rId3"/>
    <sheet name="Kiadás" sheetId="5" r:id="rId4"/>
    <sheet name="Kiad.rovatonként" sheetId="15" r:id="rId5"/>
    <sheet name="Létszám" sheetId="30" r:id="rId6"/>
  </sheets>
  <definedNames>
    <definedName name="_xlnm.Print_Titles" localSheetId="1">Bev.részletes!$4:$6</definedName>
    <definedName name="_xlnm.Print_Titles" localSheetId="2">Bevétel!$4:$5</definedName>
    <definedName name="_xlnm.Print_Area" localSheetId="1">Bev.részletes!$A$1:$H$50</definedName>
    <definedName name="_xlnm.Print_Area" localSheetId="2">Bevétel!$A$1:$F$49</definedName>
    <definedName name="_xlnm.Print_Area" localSheetId="4">Kiad.rovatonként!$A$1:$K$33</definedName>
    <definedName name="_xlnm.Print_Area" localSheetId="3">Kiadás!$A$1:$E$31</definedName>
    <definedName name="_xlnm.Print_Area" localSheetId="5">Létszám!$A$1:$C$7</definedName>
    <definedName name="_xlnm.Print_Area" localSheetId="0">Mérleg!$A$1:$I$17</definedName>
  </definedNames>
  <calcPr calcId="152511"/>
</workbook>
</file>

<file path=xl/calcChain.xml><?xml version="1.0" encoding="utf-8"?>
<calcChain xmlns="http://schemas.openxmlformats.org/spreadsheetml/2006/main">
  <c r="F47" i="60" l="1"/>
  <c r="F36" i="60"/>
  <c r="F34" i="60"/>
  <c r="F32" i="60"/>
  <c r="F30" i="60"/>
  <c r="F28" i="60"/>
  <c r="F26" i="60"/>
  <c r="F24" i="60"/>
  <c r="F20" i="60"/>
  <c r="F17" i="60"/>
  <c r="F16" i="60"/>
  <c r="F13" i="60"/>
  <c r="F26" i="15" l="1"/>
  <c r="G26" i="15" l="1"/>
  <c r="C18" i="5" l="1"/>
  <c r="K20" i="15"/>
  <c r="E18" i="5" s="1"/>
  <c r="J20" i="15"/>
  <c r="D18" i="5" s="1"/>
  <c r="C17" i="5" l="1"/>
  <c r="J19" i="15"/>
  <c r="D17" i="5" s="1"/>
  <c r="K19" i="15"/>
  <c r="E17" i="5" s="1"/>
  <c r="C9" i="5" l="1"/>
  <c r="J11" i="15"/>
  <c r="D9" i="5" s="1"/>
  <c r="K11" i="15"/>
  <c r="E9" i="5" s="1"/>
  <c r="G16" i="58" l="1"/>
  <c r="H16" i="58"/>
  <c r="F15" i="60" s="1"/>
  <c r="H20" i="58" l="1"/>
  <c r="F19" i="60" s="1"/>
  <c r="G20" i="58"/>
  <c r="J29" i="15" l="1"/>
  <c r="K29" i="15"/>
  <c r="K28" i="15"/>
  <c r="J28" i="15"/>
  <c r="K24" i="15"/>
  <c r="J24" i="15"/>
  <c r="K9" i="15"/>
  <c r="K10" i="15"/>
  <c r="K12" i="15"/>
  <c r="K13" i="15"/>
  <c r="K14" i="15"/>
  <c r="K15" i="15"/>
  <c r="K16" i="15"/>
  <c r="K17" i="15"/>
  <c r="K18" i="15"/>
  <c r="K8" i="15"/>
  <c r="J9" i="15"/>
  <c r="J10" i="15"/>
  <c r="J12" i="15"/>
  <c r="J13" i="15"/>
  <c r="J14" i="15"/>
  <c r="J15" i="15"/>
  <c r="J16" i="15"/>
  <c r="J17" i="15"/>
  <c r="J18" i="15"/>
  <c r="J8" i="15"/>
  <c r="C15" i="5" l="1"/>
  <c r="B29" i="5"/>
  <c r="B24" i="5"/>
  <c r="B20" i="5"/>
  <c r="I22" i="15"/>
  <c r="H22" i="15"/>
  <c r="G22" i="15"/>
  <c r="F22" i="15"/>
  <c r="E22" i="15"/>
  <c r="D22" i="15"/>
  <c r="C22" i="15"/>
  <c r="B22" i="15"/>
  <c r="E15" i="5"/>
  <c r="D15" i="5"/>
  <c r="J22" i="15" l="1"/>
  <c r="K22" i="15"/>
  <c r="D13" i="59"/>
  <c r="C13" i="59"/>
  <c r="K26" i="15"/>
  <c r="J26" i="15"/>
  <c r="C16" i="5" l="1"/>
  <c r="E16" i="5" l="1"/>
  <c r="D16" i="5"/>
  <c r="B7" i="30" l="1"/>
  <c r="C7" i="30"/>
  <c r="E31" i="15" l="1"/>
  <c r="F31" i="15"/>
  <c r="D31" i="15"/>
  <c r="D26" i="15"/>
  <c r="J31" i="15"/>
  <c r="B26" i="15" l="1"/>
  <c r="B31" i="15"/>
  <c r="F33" i="15"/>
  <c r="D33" i="15"/>
  <c r="H33" i="15"/>
  <c r="H11" i="59" s="1"/>
  <c r="C14" i="59"/>
  <c r="C15" i="59" s="1"/>
  <c r="G23" i="58"/>
  <c r="E36" i="60"/>
  <c r="D36" i="60"/>
  <c r="G13" i="58" l="1"/>
  <c r="C5" i="59" s="1"/>
  <c r="C12" i="59" s="1"/>
  <c r="B33" i="15"/>
  <c r="G47" i="58"/>
  <c r="G46" i="58" s="1"/>
  <c r="C17" i="59" l="1"/>
  <c r="G45" i="58"/>
  <c r="G50" i="58" s="1"/>
  <c r="C27" i="5" l="1"/>
  <c r="E27" i="5"/>
  <c r="G31" i="15"/>
  <c r="C31" i="15"/>
  <c r="D27" i="5" l="1"/>
  <c r="J7" i="15"/>
  <c r="H7" i="15"/>
  <c r="F7" i="15"/>
  <c r="D7" i="15"/>
  <c r="G6" i="58"/>
  <c r="K31" i="15" l="1"/>
  <c r="H23" i="58"/>
  <c r="F22" i="60" s="1"/>
  <c r="A2" i="60"/>
  <c r="A1" i="60"/>
  <c r="D48" i="60"/>
  <c r="D47" i="60"/>
  <c r="D13" i="60"/>
  <c r="D15" i="60"/>
  <c r="D16" i="60"/>
  <c r="D17" i="60"/>
  <c r="D19" i="60"/>
  <c r="D20" i="60"/>
  <c r="D22" i="60"/>
  <c r="D24" i="60"/>
  <c r="D26" i="60"/>
  <c r="D28" i="60"/>
  <c r="D30" i="60"/>
  <c r="D32" i="60"/>
  <c r="D34" i="60"/>
  <c r="A49" i="60"/>
  <c r="C46" i="60"/>
  <c r="B45" i="60"/>
  <c r="A44" i="60"/>
  <c r="B42" i="60"/>
  <c r="B40" i="60"/>
  <c r="B38" i="60"/>
  <c r="B12" i="60"/>
  <c r="B10" i="60"/>
  <c r="B8" i="60"/>
  <c r="B6" i="60"/>
  <c r="E16" i="60"/>
  <c r="E17" i="60"/>
  <c r="E20" i="60"/>
  <c r="E22" i="60"/>
  <c r="E24" i="60"/>
  <c r="E26" i="60"/>
  <c r="E28" i="60"/>
  <c r="E32" i="60"/>
  <c r="E34" i="60"/>
  <c r="E47" i="60"/>
  <c r="D26" i="5" l="1"/>
  <c r="D29" i="5" s="1"/>
  <c r="C7" i="5"/>
  <c r="D7" i="5"/>
  <c r="C8" i="5"/>
  <c r="C10" i="5"/>
  <c r="C11" i="5"/>
  <c r="C12" i="5"/>
  <c r="C13" i="5"/>
  <c r="C14" i="5"/>
  <c r="E13" i="60" l="1"/>
  <c r="E19" i="60" l="1"/>
  <c r="I4" i="59"/>
  <c r="H4" i="59"/>
  <c r="E48" i="60" l="1"/>
  <c r="E45" i="60"/>
  <c r="E46" i="60"/>
  <c r="H6" i="58" l="1"/>
  <c r="H5" i="58"/>
  <c r="G5" i="58"/>
  <c r="H13" i="58" l="1"/>
  <c r="H45" i="58" s="1"/>
  <c r="E30" i="60"/>
  <c r="E15" i="60"/>
  <c r="F44" i="60" l="1"/>
  <c r="F12" i="60"/>
  <c r="D5" i="59"/>
  <c r="D12" i="59" s="1"/>
  <c r="E12" i="60"/>
  <c r="E44" i="60" l="1"/>
  <c r="E49" i="60"/>
  <c r="H9" i="59"/>
  <c r="H7" i="59" l="1"/>
  <c r="H5" i="59" l="1"/>
  <c r="H12" i="59" s="1"/>
  <c r="E26" i="5" l="1"/>
  <c r="D22" i="5"/>
  <c r="E14" i="5"/>
  <c r="D13" i="5"/>
  <c r="D12" i="5"/>
  <c r="D11" i="5"/>
  <c r="D10" i="5"/>
  <c r="D8" i="5"/>
  <c r="E7" i="5"/>
  <c r="D6" i="5"/>
  <c r="D14" i="5" l="1"/>
  <c r="E29" i="5"/>
  <c r="E13" i="5"/>
  <c r="E22" i="5"/>
  <c r="E8" i="5"/>
  <c r="E10" i="5"/>
  <c r="E11" i="5"/>
  <c r="E12" i="5"/>
  <c r="E6" i="5"/>
  <c r="E24" i="5" l="1"/>
  <c r="E7" i="15"/>
  <c r="G7" i="15" s="1"/>
  <c r="I7" i="15" s="1"/>
  <c r="E6" i="15"/>
  <c r="G6" i="15" s="1"/>
  <c r="I6" i="15" s="1"/>
  <c r="D6" i="15"/>
  <c r="F6" i="15" s="1"/>
  <c r="C26" i="5"/>
  <c r="E26" i="15"/>
  <c r="C26" i="15"/>
  <c r="C22" i="5"/>
  <c r="D20" i="5" l="1"/>
  <c r="E20" i="5" l="1"/>
  <c r="E31" i="5" s="1"/>
  <c r="H6" i="15" l="1"/>
  <c r="H17" i="59" l="1"/>
  <c r="D24" i="5"/>
  <c r="C6" i="5" l="1"/>
  <c r="J33" i="15" l="1"/>
  <c r="I33" i="15"/>
  <c r="E33" i="15"/>
  <c r="G33" i="15"/>
  <c r="J6" i="15"/>
  <c r="D31" i="5"/>
  <c r="K6" i="15"/>
  <c r="I11" i="59" l="1"/>
  <c r="I7" i="59"/>
  <c r="I9" i="59"/>
  <c r="K7" i="15"/>
  <c r="C33" i="15" l="1"/>
  <c r="I5" i="59" l="1"/>
  <c r="I12" i="59" s="1"/>
  <c r="K33" i="15"/>
  <c r="H49" i="58" s="1"/>
  <c r="F48" i="60" l="1"/>
  <c r="D14" i="59"/>
  <c r="I17" i="59"/>
  <c r="D15" i="59" l="1"/>
  <c r="H47" i="58"/>
  <c r="F46" i="60" s="1"/>
  <c r="D17" i="59" l="1"/>
  <c r="H46" i="58"/>
  <c r="F45" i="60" s="1"/>
  <c r="F53" i="60" l="1"/>
  <c r="H50" i="58"/>
  <c r="F49" i="60" s="1"/>
</calcChain>
</file>

<file path=xl/sharedStrings.xml><?xml version="1.0" encoding="utf-8"?>
<sst xmlns="http://schemas.openxmlformats.org/spreadsheetml/2006/main" count="152" uniqueCount="110">
  <si>
    <t>KIADÁSOK</t>
  </si>
  <si>
    <t>terv</t>
  </si>
  <si>
    <t xml:space="preserve">              Létszám  ( fő  )</t>
  </si>
  <si>
    <t>Személyi juttatások</t>
  </si>
  <si>
    <t>Kiadások összesen</t>
  </si>
  <si>
    <t>BEVÉTELEK</t>
  </si>
  <si>
    <t>Családi események szervezése</t>
  </si>
  <si>
    <t>Igazgatási feladatok</t>
  </si>
  <si>
    <t>Nyugdíjasok</t>
  </si>
  <si>
    <t>Bankköltség</t>
  </si>
  <si>
    <t>ÁFA befizetés</t>
  </si>
  <si>
    <t>Siójut Község működési kiadásai</t>
  </si>
  <si>
    <t>I.</t>
  </si>
  <si>
    <t xml:space="preserve">Adóhivatal </t>
  </si>
  <si>
    <t>Balatonvilágos működési kiadásai</t>
  </si>
  <si>
    <t>MINDÖSSZESEN</t>
  </si>
  <si>
    <t>SIÓJUT ÖSSZESEN</t>
  </si>
  <si>
    <t>BALATONVILÁGOS ÖSSZESEN</t>
  </si>
  <si>
    <t>Siójuti kirendeltség</t>
  </si>
  <si>
    <t>Balatonvilágosi kirendeltség</t>
  </si>
  <si>
    <t>2013. évi tény</t>
  </si>
  <si>
    <t>KÖZÖS HIVATAL ÖSSZESEN</t>
  </si>
  <si>
    <t>Felhalmozási bevétel</t>
  </si>
  <si>
    <t>Működési bevétel</t>
  </si>
  <si>
    <t>a)</t>
  </si>
  <si>
    <t>b)</t>
  </si>
  <si>
    <t>c)</t>
  </si>
  <si>
    <t>d)</t>
  </si>
  <si>
    <t>e)</t>
  </si>
  <si>
    <t>f)</t>
  </si>
  <si>
    <t>II.</t>
  </si>
  <si>
    <t>III.</t>
  </si>
  <si>
    <t>IV.</t>
  </si>
  <si>
    <t>g)</t>
  </si>
  <si>
    <t>h)</t>
  </si>
  <si>
    <t>i)</t>
  </si>
  <si>
    <t>j)</t>
  </si>
  <si>
    <t>V.</t>
  </si>
  <si>
    <t>VI.</t>
  </si>
  <si>
    <t>VII.</t>
  </si>
  <si>
    <t>KÖLTSÉGVETÉSI BEVÉTELEK</t>
  </si>
  <si>
    <t>VIII.</t>
  </si>
  <si>
    <t>Működési bevételek</t>
  </si>
  <si>
    <t>Dologi kiadások</t>
  </si>
  <si>
    <t>Működési célú támogatások államháztartáson belülről (B1)</t>
  </si>
  <si>
    <t>Felhalmozási célú támogatások államháztartáson belülről (B2)</t>
  </si>
  <si>
    <t>Közhatalmi bevételek (B3)</t>
  </si>
  <si>
    <t>Működési bevételek (B4)</t>
  </si>
  <si>
    <t>Szolgáltatások ellenértéke (B402)</t>
  </si>
  <si>
    <t>Közvetített szolgáltatások ellenértéke (B403)</t>
  </si>
  <si>
    <t>Tulajdonosi bevételek (B404)</t>
  </si>
  <si>
    <t>Ellátási díjak (B405)</t>
  </si>
  <si>
    <t>Kiszámlázott általános forgalmi adó (B406)</t>
  </si>
  <si>
    <t>Általános forgalmi adó visszatérítése (B407)</t>
  </si>
  <si>
    <t>Kamatbevételek (B408)</t>
  </si>
  <si>
    <t>Egyéb pénzügyi műveletek bevételei (B409)</t>
  </si>
  <si>
    <t>Felhalmozási bevételek (B5)</t>
  </si>
  <si>
    <t>Működési célú átvett pénzeszközök (B6)</t>
  </si>
  <si>
    <t>Felhalmozási célú átvett pénzeszközök (B7)</t>
  </si>
  <si>
    <t>Finanszírozási bevételek (B8)</t>
  </si>
  <si>
    <t>Belföldi finanszírozási bevételei (B81)</t>
  </si>
  <si>
    <t>Városőrség</t>
  </si>
  <si>
    <t>KÖLTSÉGVETÉSI ÉS FINANSZÍROZÁSI BEVÉTELEK ÖSSZESEN</t>
  </si>
  <si>
    <t>SIÓFOKI KÖZÖS ÖNKORMÁNYZATI HIVATAL MŰKÖDÉSI KIADÁSAI</t>
  </si>
  <si>
    <t>SIÓFOKI KÖZÖS ÖNKORMÁNYZATI HIVATAL KÖLTSÉGVETÉSI ÉS FINANSZÍROZÁSI BEVÉTELEI</t>
  </si>
  <si>
    <t>SIÓFOKI KÖH MŰKÖDÉSI KIADÁSAI</t>
  </si>
  <si>
    <t>SIÓFOKI KÖZÖS ÖNKORMÁNYZATI HIVATAL KÖLTSÉGVETÉSI MÉRLEGE</t>
  </si>
  <si>
    <t>DBRHÖ Társulás működésével kapcsolatos feladatellátáshoz hozzájárulás</t>
  </si>
  <si>
    <t>Biztosító által fizetett kártérítés (B410)</t>
  </si>
  <si>
    <t>k)</t>
  </si>
  <si>
    <t>Egyéb működési bevételek (B411)</t>
  </si>
  <si>
    <t>Készletértékesítés ellenértéke (B401)</t>
  </si>
  <si>
    <t>Egyéb működési célú kiadások</t>
  </si>
  <si>
    <t>Munkaruha, védőruha</t>
  </si>
  <si>
    <t xml:space="preserve">Személyi juttatások                                       </t>
  </si>
  <si>
    <t xml:space="preserve">Dologi kiadások                                                                  </t>
  </si>
  <si>
    <t>Költségvetési bevételek összesen</t>
  </si>
  <si>
    <t>Költségvetési kiadások összesen</t>
  </si>
  <si>
    <t>Finanszírozási bevételek összesen</t>
  </si>
  <si>
    <t>Finanszírozási kiadások összesen</t>
  </si>
  <si>
    <t>BEVÉTELEK ÖSSZESEN</t>
  </si>
  <si>
    <t>KIADÁSOK ÖSSZESEN</t>
  </si>
  <si>
    <t>Munkaadókat terhelő járulékok és szociális hozzájárulási adó</t>
  </si>
  <si>
    <t>Maradvány igénybevétele (B813)</t>
  </si>
  <si>
    <t>Irányító szervi támogatás (B816)</t>
  </si>
  <si>
    <t>Irányító szervi támogatás</t>
  </si>
  <si>
    <t>Közterület Felügyelet (B.világos)</t>
  </si>
  <si>
    <t xml:space="preserve">SIÓFOK ÖSSZESEN </t>
  </si>
  <si>
    <t>Siófoki kirendeltség</t>
  </si>
  <si>
    <t>Előző évi költségvetési maradvány igénybevétele</t>
  </si>
  <si>
    <t>Munkaadókat terhelő járulékok és szociális hozzájár. adó</t>
  </si>
  <si>
    <t>Iratrendezés, selejtezés kiadásai</t>
  </si>
  <si>
    <t>Forintban</t>
  </si>
  <si>
    <t>Forintban!</t>
  </si>
  <si>
    <t xml:space="preserve">Üdülőhelyi díjbeszedők </t>
  </si>
  <si>
    <t>Továbbszámlázott szolgáltatás</t>
  </si>
  <si>
    <t xml:space="preserve">Továbbszámlázott szolgáltatás </t>
  </si>
  <si>
    <t>Kommunikációs és turisztikai iroda</t>
  </si>
  <si>
    <t>Cégautó bérlés</t>
  </si>
  <si>
    <t>Hatósági eljárásokhoz szakértői díjak</t>
  </si>
  <si>
    <t>2024. évi        terv</t>
  </si>
  <si>
    <t>2024. évi</t>
  </si>
  <si>
    <t>2024. évi      terv</t>
  </si>
  <si>
    <r>
      <t xml:space="preserve">Egyéb működési célú kiadások </t>
    </r>
    <r>
      <rPr>
        <sz val="12"/>
        <rFont val="Times New Roman"/>
        <family val="1"/>
        <charset val="238"/>
      </rPr>
      <t xml:space="preserve"> (Műk.célú támogatás ÁHK-re)                     </t>
    </r>
    <r>
      <rPr>
        <b/>
        <sz val="12"/>
        <rFont val="Times New Roman"/>
        <family val="1"/>
        <charset val="238"/>
      </rPr>
      <t xml:space="preserve">                                                                                                                </t>
    </r>
  </si>
  <si>
    <t xml:space="preserve">2024. évi </t>
  </si>
  <si>
    <t>2025. év</t>
  </si>
  <si>
    <t>2025. évi        terv</t>
  </si>
  <si>
    <t>2025. évi</t>
  </si>
  <si>
    <t>SIÓFOKI KÖZÖS ÖNKORMÁNYZATI HIVATAL 2025. ÉVI TERVEZETT LÉTSZÁM ELŐIRÁNYZATA</t>
  </si>
  <si>
    <t>2025. évi     terv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</si>
</sst>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#,##0.0"/>
    <numFmt numFmtId="165" formatCode="_-* #,##0\ _F_t_-;\-* #,##0\ _F_t_-;_-* &quot;-&quot;??\ _F_t_-;_-@_-"/>
    <numFmt numFmtId="166" formatCode="0.0"/>
  </numFmts>
  <fonts count="24" x14ac:knownFonts="1">
    <font>
      <sz val="10"/>
      <name val="Arial"/>
      <charset val="238"/>
    </font>
    <font>
      <b/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 CE"/>
      <charset val="238"/>
    </font>
    <font>
      <b/>
      <i/>
      <sz val="12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name val="Times New Roman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9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Fill="1"/>
    <xf numFmtId="0" fontId="2" fillId="0" borderId="0" xfId="0" applyFont="1" applyFill="1" applyBorder="1"/>
    <xf numFmtId="0" fontId="2" fillId="0" borderId="0" xfId="0" applyFont="1" applyFill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Border="1"/>
    <xf numFmtId="0" fontId="5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164" fontId="7" fillId="0" borderId="9" xfId="0" applyNumberFormat="1" applyFont="1" applyBorder="1"/>
    <xf numFmtId="164" fontId="8" fillId="0" borderId="0" xfId="0" applyNumberFormat="1" applyFont="1"/>
    <xf numFmtId="164" fontId="15" fillId="0" borderId="0" xfId="0" applyNumberFormat="1" applyFont="1"/>
    <xf numFmtId="0" fontId="8" fillId="0" borderId="0" xfId="0" applyFont="1" applyFill="1"/>
    <xf numFmtId="0" fontId="5" fillId="0" borderId="0" xfId="0" applyFont="1" applyFill="1" applyBorder="1"/>
    <xf numFmtId="0" fontId="16" fillId="0" borderId="0" xfId="0" applyFont="1" applyFill="1"/>
    <xf numFmtId="164" fontId="8" fillId="0" borderId="0" xfId="0" applyNumberFormat="1" applyFont="1" applyFill="1" applyBorder="1"/>
    <xf numFmtId="0" fontId="6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right" vertical="center"/>
    </xf>
    <xf numFmtId="0" fontId="17" fillId="0" borderId="0" xfId="0" applyFont="1" applyFill="1"/>
    <xf numFmtId="0" fontId="3" fillId="0" borderId="0" xfId="0" applyFont="1" applyAlignment="1">
      <alignment horizontal="center" vertical="center" wrapText="1"/>
    </xf>
    <xf numFmtId="10" fontId="16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0" fontId="16" fillId="0" borderId="0" xfId="0" applyNumberFormat="1" applyFont="1" applyFill="1" applyBorder="1" applyAlignment="1" applyProtection="1">
      <alignment horizontal="right"/>
    </xf>
    <xf numFmtId="3" fontId="5" fillId="0" borderId="0" xfId="0" applyNumberFormat="1" applyFont="1" applyFill="1" applyBorder="1"/>
    <xf numFmtId="3" fontId="5" fillId="0" borderId="0" xfId="0" applyNumberFormat="1" applyFont="1" applyFill="1" applyBorder="1" applyProtection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10" fontId="13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/>
    <xf numFmtId="0" fontId="5" fillId="0" borderId="0" xfId="0" applyFont="1" applyFill="1" applyBorder="1" applyAlignment="1"/>
    <xf numFmtId="3" fontId="3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/>
    <xf numFmtId="10" fontId="13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10" fontId="16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0" fontId="13" fillId="0" borderId="0" xfId="0" applyFont="1" applyFill="1" applyBorder="1"/>
    <xf numFmtId="0" fontId="16" fillId="0" borderId="0" xfId="0" applyFont="1" applyFill="1" applyBorder="1"/>
    <xf numFmtId="3" fontId="13" fillId="0" borderId="0" xfId="0" applyNumberFormat="1" applyFont="1" applyFill="1" applyBorder="1"/>
    <xf numFmtId="0" fontId="13" fillId="0" borderId="0" xfId="0" applyFont="1" applyFill="1"/>
    <xf numFmtId="0" fontId="18" fillId="0" borderId="0" xfId="0" applyFont="1" applyFill="1"/>
    <xf numFmtId="0" fontId="1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 applyProtection="1">
      <alignment vertical="center"/>
    </xf>
    <xf numFmtId="165" fontId="5" fillId="0" borderId="0" xfId="1" applyNumberFormat="1" applyFont="1" applyFill="1"/>
    <xf numFmtId="165" fontId="16" fillId="0" borderId="0" xfId="1" applyNumberFormat="1" applyFont="1" applyFill="1"/>
    <xf numFmtId="165" fontId="18" fillId="0" borderId="0" xfId="1" applyNumberFormat="1" applyFont="1" applyFill="1"/>
    <xf numFmtId="165" fontId="13" fillId="0" borderId="0" xfId="1" applyNumberFormat="1" applyFont="1" applyFill="1"/>
    <xf numFmtId="165" fontId="13" fillId="0" borderId="0" xfId="1" applyNumberFormat="1" applyFont="1" applyFill="1" applyBorder="1"/>
    <xf numFmtId="0" fontId="3" fillId="0" borderId="0" xfId="0" applyFont="1" applyFill="1" applyAlignment="1">
      <alignment horizontal="center"/>
    </xf>
    <xf numFmtId="0" fontId="11" fillId="0" borderId="2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2" fillId="0" borderId="0" xfId="0" applyNumberFormat="1" applyFont="1" applyFill="1"/>
    <xf numFmtId="0" fontId="3" fillId="0" borderId="0" xfId="0" applyFont="1" applyFill="1"/>
    <xf numFmtId="0" fontId="2" fillId="0" borderId="18" xfId="0" applyFont="1" applyFill="1" applyBorder="1"/>
    <xf numFmtId="3" fontId="2" fillId="0" borderId="18" xfId="0" applyNumberFormat="1" applyFont="1" applyFill="1" applyBorder="1"/>
    <xf numFmtId="0" fontId="3" fillId="2" borderId="5" xfId="0" applyFont="1" applyFill="1" applyBorder="1"/>
    <xf numFmtId="0" fontId="3" fillId="2" borderId="12" xfId="0" applyFont="1" applyFill="1" applyBorder="1"/>
    <xf numFmtId="3" fontId="3" fillId="2" borderId="5" xfId="0" applyNumberFormat="1" applyFont="1" applyFill="1" applyBorder="1"/>
    <xf numFmtId="0" fontId="20" fillId="0" borderId="0" xfId="0" applyFont="1" applyFill="1"/>
    <xf numFmtId="0" fontId="2" fillId="0" borderId="3" xfId="0" applyFont="1" applyFill="1" applyBorder="1"/>
    <xf numFmtId="3" fontId="2" fillId="0" borderId="3" xfId="0" applyNumberFormat="1" applyFont="1" applyFill="1" applyBorder="1"/>
    <xf numFmtId="0" fontId="3" fillId="3" borderId="23" xfId="0" applyFont="1" applyFill="1" applyBorder="1"/>
    <xf numFmtId="3" fontId="3" fillId="3" borderId="1" xfId="0" applyNumberFormat="1" applyFont="1" applyFill="1" applyBorder="1"/>
    <xf numFmtId="0" fontId="2" fillId="0" borderId="3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22" xfId="0" applyFont="1" applyFill="1" applyBorder="1" applyAlignment="1">
      <alignment horizontal="center"/>
    </xf>
    <xf numFmtId="0" fontId="3" fillId="3" borderId="0" xfId="0" applyFont="1" applyFill="1"/>
    <xf numFmtId="0" fontId="3" fillId="3" borderId="4" xfId="0" applyFont="1" applyFill="1" applyBorder="1" applyAlignment="1">
      <alignment horizontal="left"/>
    </xf>
    <xf numFmtId="0" fontId="3" fillId="3" borderId="2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15" fillId="0" borderId="0" xfId="0" applyFont="1" applyFill="1"/>
    <xf numFmtId="0" fontId="15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3" fontId="3" fillId="3" borderId="21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2" borderId="21" xfId="0" applyNumberFormat="1" applyFont="1" applyFill="1" applyBorder="1" applyAlignment="1">
      <alignment horizontal="center"/>
    </xf>
    <xf numFmtId="0" fontId="15" fillId="0" borderId="3" xfId="0" applyFont="1" applyFill="1" applyBorder="1"/>
    <xf numFmtId="3" fontId="2" fillId="0" borderId="21" xfId="0" applyNumberFormat="1" applyFont="1" applyFill="1" applyBorder="1"/>
    <xf numFmtId="0" fontId="21" fillId="0" borderId="3" xfId="0" applyFont="1" applyFill="1" applyBorder="1"/>
    <xf numFmtId="3" fontId="15" fillId="0" borderId="21" xfId="0" applyNumberFormat="1" applyFont="1" applyFill="1" applyBorder="1" applyAlignment="1">
      <alignment horizontal="center"/>
    </xf>
    <xf numFmtId="3" fontId="15" fillId="0" borderId="3" xfId="0" applyNumberFormat="1" applyFont="1" applyFill="1" applyBorder="1" applyAlignment="1">
      <alignment horizontal="center"/>
    </xf>
    <xf numFmtId="3" fontId="3" fillId="0" borderId="21" xfId="0" applyNumberFormat="1" applyFont="1" applyFill="1" applyBorder="1"/>
    <xf numFmtId="0" fontId="3" fillId="0" borderId="3" xfId="0" applyFont="1" applyFill="1" applyBorder="1"/>
    <xf numFmtId="3" fontId="3" fillId="4" borderId="8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27" xfId="0" applyFont="1" applyFill="1" applyBorder="1"/>
    <xf numFmtId="3" fontId="2" fillId="0" borderId="11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0" fontId="2" fillId="0" borderId="27" xfId="0" applyFont="1" applyFill="1" applyBorder="1" applyAlignment="1">
      <alignment vertical="center" wrapText="1"/>
    </xf>
    <xf numFmtId="0" fontId="22" fillId="0" borderId="27" xfId="0" applyFont="1" applyFill="1" applyBorder="1"/>
    <xf numFmtId="0" fontId="3" fillId="2" borderId="14" xfId="0" applyFont="1" applyFill="1" applyBorder="1" applyAlignment="1">
      <alignment vertical="center" wrapText="1"/>
    </xf>
    <xf numFmtId="3" fontId="3" fillId="2" borderId="15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8" xfId="0" applyFont="1" applyFill="1" applyBorder="1" applyAlignment="1">
      <alignment vertical="center" wrapText="1"/>
    </xf>
    <xf numFmtId="3" fontId="3" fillId="0" borderId="24" xfId="0" applyNumberFormat="1" applyFont="1" applyFill="1" applyBorder="1" applyAlignment="1">
      <alignment vertical="center"/>
    </xf>
    <xf numFmtId="3" fontId="3" fillId="0" borderId="32" xfId="0" applyNumberFormat="1" applyFont="1" applyFill="1" applyBorder="1" applyAlignment="1">
      <alignment vertical="center"/>
    </xf>
    <xf numFmtId="0" fontId="2" fillId="0" borderId="2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0" fontId="3" fillId="3" borderId="14" xfId="0" applyFont="1" applyFill="1" applyBorder="1" applyAlignment="1">
      <alignment vertical="center" wrapText="1"/>
    </xf>
    <xf numFmtId="3" fontId="3" fillId="3" borderId="15" xfId="0" applyNumberFormat="1" applyFont="1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3" fontId="3" fillId="3" borderId="11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3" fontId="15" fillId="0" borderId="11" xfId="0" applyNumberFormat="1" applyFont="1" applyFill="1" applyBorder="1" applyAlignment="1">
      <alignment horizontal="center"/>
    </xf>
    <xf numFmtId="3" fontId="2" fillId="0" borderId="11" xfId="0" applyNumberFormat="1" applyFont="1" applyFill="1" applyBorder="1"/>
    <xf numFmtId="0" fontId="3" fillId="0" borderId="11" xfId="0" applyFont="1" applyFill="1" applyBorder="1"/>
    <xf numFmtId="3" fontId="3" fillId="4" borderId="17" xfId="0" applyNumberFormat="1" applyFont="1" applyFill="1" applyBorder="1" applyAlignment="1">
      <alignment horizontal="center"/>
    </xf>
    <xf numFmtId="10" fontId="16" fillId="0" borderId="0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Protection="1"/>
    <xf numFmtId="10" fontId="16" fillId="5" borderId="1" xfId="0" applyNumberFormat="1" applyFont="1" applyFill="1" applyBorder="1" applyAlignment="1" applyProtection="1">
      <alignment horizontal="right"/>
    </xf>
    <xf numFmtId="3" fontId="3" fillId="5" borderId="1" xfId="0" applyNumberFormat="1" applyFont="1" applyFill="1" applyBorder="1"/>
    <xf numFmtId="3" fontId="3" fillId="6" borderId="1" xfId="0" applyNumberFormat="1" applyFont="1" applyFill="1" applyBorder="1" applyAlignment="1" applyProtection="1">
      <alignment vertical="center"/>
    </xf>
    <xf numFmtId="10" fontId="16" fillId="6" borderId="1" xfId="0" applyNumberFormat="1" applyFont="1" applyFill="1" applyBorder="1" applyAlignment="1" applyProtection="1">
      <alignment horizontal="right" vertical="center"/>
    </xf>
    <xf numFmtId="3" fontId="3" fillId="6" borderId="1" xfId="0" applyNumberFormat="1" applyFont="1" applyFill="1" applyBorder="1" applyAlignment="1">
      <alignment vertical="center"/>
    </xf>
    <xf numFmtId="3" fontId="3" fillId="4" borderId="16" xfId="0" applyNumberFormat="1" applyFont="1" applyFill="1" applyBorder="1" applyAlignment="1">
      <alignment horizontal="center"/>
    </xf>
    <xf numFmtId="3" fontId="3" fillId="4" borderId="38" xfId="0" applyNumberFormat="1" applyFont="1" applyFill="1" applyBorder="1" applyAlignment="1">
      <alignment horizontal="center"/>
    </xf>
    <xf numFmtId="3" fontId="18" fillId="0" borderId="0" xfId="0" applyNumberFormat="1" applyFont="1" applyFill="1"/>
    <xf numFmtId="0" fontId="15" fillId="0" borderId="10" xfId="0" applyFont="1" applyFill="1" applyBorder="1"/>
    <xf numFmtId="3" fontId="3" fillId="3" borderId="10" xfId="0" applyNumberFormat="1" applyFont="1" applyFill="1" applyBorder="1" applyAlignment="1">
      <alignment horizontal="center"/>
    </xf>
    <xf numFmtId="3" fontId="2" fillId="0" borderId="10" xfId="0" applyNumberFormat="1" applyFont="1" applyFill="1" applyBorder="1"/>
    <xf numFmtId="0" fontId="21" fillId="0" borderId="10" xfId="0" applyFont="1" applyFill="1" applyBorder="1"/>
    <xf numFmtId="0" fontId="2" fillId="0" borderId="10" xfId="0" applyFont="1" applyFill="1" applyBorder="1"/>
    <xf numFmtId="3" fontId="2" fillId="0" borderId="36" xfId="0" applyNumberFormat="1" applyFont="1" applyFill="1" applyBorder="1"/>
    <xf numFmtId="3" fontId="2" fillId="0" borderId="10" xfId="0" applyNumberFormat="1" applyFont="1" applyFill="1" applyBorder="1" applyAlignment="1">
      <alignment vertical="center"/>
    </xf>
    <xf numFmtId="3" fontId="3" fillId="2" borderId="17" xfId="0" applyNumberFormat="1" applyFont="1" applyFill="1" applyBorder="1" applyAlignment="1">
      <alignment vertical="center"/>
    </xf>
    <xf numFmtId="3" fontId="3" fillId="0" borderId="37" xfId="0" applyNumberFormat="1" applyFont="1" applyFill="1" applyBorder="1" applyAlignment="1">
      <alignment vertical="center"/>
    </xf>
    <xf numFmtId="3" fontId="2" fillId="0" borderId="36" xfId="0" applyNumberFormat="1" applyFont="1" applyFill="1" applyBorder="1" applyAlignment="1">
      <alignment vertical="center"/>
    </xf>
    <xf numFmtId="3" fontId="2" fillId="0" borderId="35" xfId="0" applyNumberFormat="1" applyFont="1" applyFill="1" applyBorder="1" applyAlignment="1">
      <alignment vertical="center"/>
    </xf>
    <xf numFmtId="3" fontId="15" fillId="0" borderId="10" xfId="0" applyNumberFormat="1" applyFont="1" applyFill="1" applyBorder="1" applyAlignment="1">
      <alignment horizontal="center"/>
    </xf>
    <xf numFmtId="3" fontId="15" fillId="0" borderId="3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3" fontId="3" fillId="3" borderId="9" xfId="0" applyNumberFormat="1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3" fontId="3" fillId="0" borderId="41" xfId="0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3" fontId="3" fillId="0" borderId="30" xfId="0" applyNumberFormat="1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39" xfId="0" applyNumberFormat="1" applyFont="1" applyFill="1" applyBorder="1" applyAlignment="1">
      <alignment vertical="center"/>
    </xf>
    <xf numFmtId="3" fontId="3" fillId="0" borderId="4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25" xfId="0" applyNumberFormat="1" applyFont="1" applyFill="1" applyBorder="1" applyAlignment="1">
      <alignment vertical="center"/>
    </xf>
    <xf numFmtId="0" fontId="2" fillId="0" borderId="4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0" fontId="23" fillId="0" borderId="0" xfId="0" applyFont="1" applyFill="1" applyAlignment="1">
      <alignment horizontal="center"/>
    </xf>
    <xf numFmtId="3" fontId="23" fillId="0" borderId="0" xfId="0" applyNumberFormat="1" applyFont="1" applyFill="1" applyAlignment="1">
      <alignment horizontal="center"/>
    </xf>
    <xf numFmtId="0" fontId="3" fillId="3" borderId="42" xfId="0" applyFont="1" applyFill="1" applyBorder="1" applyAlignment="1">
      <alignment horizontal="center"/>
    </xf>
    <xf numFmtId="3" fontId="2" fillId="0" borderId="43" xfId="0" applyNumberFormat="1" applyFont="1" applyFill="1" applyBorder="1" applyAlignment="1">
      <alignment vertical="center"/>
    </xf>
    <xf numFmtId="3" fontId="2" fillId="0" borderId="44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7" fillId="0" borderId="9" xfId="0" applyNumberFormat="1" applyFont="1" applyFill="1" applyBorder="1" applyAlignment="1">
      <alignment horizontal="center"/>
    </xf>
    <xf numFmtId="3" fontId="5" fillId="0" borderId="0" xfId="0" applyNumberFormat="1" applyFont="1" applyFill="1"/>
    <xf numFmtId="3" fontId="16" fillId="0" borderId="0" xfId="0" applyNumberFormat="1" applyFont="1" applyFill="1"/>
    <xf numFmtId="3" fontId="13" fillId="0" borderId="0" xfId="0" applyNumberFormat="1" applyFont="1" applyFill="1"/>
    <xf numFmtId="3" fontId="13" fillId="0" borderId="0" xfId="1" applyNumberFormat="1" applyFont="1" applyFill="1" applyBorder="1"/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6" fillId="0" borderId="4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/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3" fontId="3" fillId="4" borderId="8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3" fontId="3" fillId="4" borderId="2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Alignment="1"/>
    <xf numFmtId="0" fontId="16" fillId="0" borderId="0" xfId="0" applyFont="1" applyFill="1" applyAlignment="1">
      <alignment horizontal="right"/>
    </xf>
    <xf numFmtId="0" fontId="3" fillId="0" borderId="2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46</xdr:row>
      <xdr:rowOff>87313</xdr:rowOff>
    </xdr:from>
    <xdr:to>
      <xdr:col>4</xdr:col>
      <xdr:colOff>514350</xdr:colOff>
      <xdr:row>47</xdr:row>
      <xdr:rowOff>85727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10225" y="16460788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438150</xdr:colOff>
      <xdr:row>45</xdr:row>
      <xdr:rowOff>0</xdr:rowOff>
    </xdr:from>
    <xdr:to>
      <xdr:col>5</xdr:col>
      <xdr:colOff>514350</xdr:colOff>
      <xdr:row>45</xdr:row>
      <xdr:rowOff>179388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134100" y="22507575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76200</xdr:colOff>
      <xdr:row>45</xdr:row>
      <xdr:rowOff>179388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9258300" y="22507575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438150</xdr:colOff>
      <xdr:row>45</xdr:row>
      <xdr:rowOff>0</xdr:rowOff>
    </xdr:from>
    <xdr:to>
      <xdr:col>5</xdr:col>
      <xdr:colOff>622300</xdr:colOff>
      <xdr:row>45</xdr:row>
      <xdr:rowOff>179388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134100" y="22507575"/>
          <a:ext cx="269875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76200</xdr:colOff>
      <xdr:row>45</xdr:row>
      <xdr:rowOff>179388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6829425" y="22507575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438150</xdr:colOff>
      <xdr:row>45</xdr:row>
      <xdr:rowOff>0</xdr:rowOff>
    </xdr:from>
    <xdr:to>
      <xdr:col>5</xdr:col>
      <xdr:colOff>514350</xdr:colOff>
      <xdr:row>45</xdr:row>
      <xdr:rowOff>179388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6134100" y="22507575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438150</xdr:colOff>
      <xdr:row>46</xdr:row>
      <xdr:rowOff>87313</xdr:rowOff>
    </xdr:from>
    <xdr:to>
      <xdr:col>5</xdr:col>
      <xdr:colOff>514350</xdr:colOff>
      <xdr:row>47</xdr:row>
      <xdr:rowOff>85727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6134100" y="22747288"/>
          <a:ext cx="76200" cy="179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46</xdr:row>
      <xdr:rowOff>87313</xdr:rowOff>
    </xdr:from>
    <xdr:to>
      <xdr:col>6</xdr:col>
      <xdr:colOff>514350</xdr:colOff>
      <xdr:row>47</xdr:row>
      <xdr:rowOff>85727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5419725" y="17651413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438150</xdr:colOff>
      <xdr:row>45</xdr:row>
      <xdr:rowOff>0</xdr:rowOff>
    </xdr:from>
    <xdr:to>
      <xdr:col>7</xdr:col>
      <xdr:colOff>514350</xdr:colOff>
      <xdr:row>45</xdr:row>
      <xdr:rowOff>179388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6134100" y="17411700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438150</xdr:colOff>
      <xdr:row>45</xdr:row>
      <xdr:rowOff>0</xdr:rowOff>
    </xdr:from>
    <xdr:to>
      <xdr:col>7</xdr:col>
      <xdr:colOff>622300</xdr:colOff>
      <xdr:row>45</xdr:row>
      <xdr:rowOff>179388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6134100" y="17411700"/>
          <a:ext cx="18415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76200</xdr:colOff>
      <xdr:row>45</xdr:row>
      <xdr:rowOff>179388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6829425" y="17411700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438150</xdr:colOff>
      <xdr:row>45</xdr:row>
      <xdr:rowOff>0</xdr:rowOff>
    </xdr:from>
    <xdr:to>
      <xdr:col>7</xdr:col>
      <xdr:colOff>514350</xdr:colOff>
      <xdr:row>45</xdr:row>
      <xdr:rowOff>179388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6134100" y="17411700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519794</xdr:colOff>
      <xdr:row>48</xdr:row>
      <xdr:rowOff>73705</xdr:rowOff>
    </xdr:from>
    <xdr:to>
      <xdr:col>7</xdr:col>
      <xdr:colOff>595994</xdr:colOff>
      <xdr:row>49</xdr:row>
      <xdr:rowOff>72119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9473294" y="9231312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hu-HU"/>
        </a:p>
      </xdr:txBody>
    </xdr:sp>
    <xdr:clientData/>
  </xdr:twoCellAnchor>
  <xdr:twoCellAnchor editAs="oneCell">
    <xdr:from>
      <xdr:col>5</xdr:col>
      <xdr:colOff>438150</xdr:colOff>
      <xdr:row>46</xdr:row>
      <xdr:rowOff>87313</xdr:rowOff>
    </xdr:from>
    <xdr:to>
      <xdr:col>5</xdr:col>
      <xdr:colOff>514350</xdr:colOff>
      <xdr:row>47</xdr:row>
      <xdr:rowOff>85727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5419725" y="17651413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46</xdr:row>
      <xdr:rowOff>87313</xdr:rowOff>
    </xdr:from>
    <xdr:to>
      <xdr:col>6</xdr:col>
      <xdr:colOff>514350</xdr:colOff>
      <xdr:row>47</xdr:row>
      <xdr:rowOff>85727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5419725" y="17651413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438150</xdr:colOff>
      <xdr:row>45</xdr:row>
      <xdr:rowOff>0</xdr:rowOff>
    </xdr:from>
    <xdr:to>
      <xdr:col>7</xdr:col>
      <xdr:colOff>514350</xdr:colOff>
      <xdr:row>45</xdr:row>
      <xdr:rowOff>179388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6134100" y="17411700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438150</xdr:colOff>
      <xdr:row>45</xdr:row>
      <xdr:rowOff>0</xdr:rowOff>
    </xdr:from>
    <xdr:to>
      <xdr:col>7</xdr:col>
      <xdr:colOff>622300</xdr:colOff>
      <xdr:row>45</xdr:row>
      <xdr:rowOff>179388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6134100" y="17411700"/>
          <a:ext cx="18415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438150</xdr:colOff>
      <xdr:row>45</xdr:row>
      <xdr:rowOff>0</xdr:rowOff>
    </xdr:from>
    <xdr:to>
      <xdr:col>7</xdr:col>
      <xdr:colOff>514350</xdr:colOff>
      <xdr:row>45</xdr:row>
      <xdr:rowOff>179388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6134100" y="17411700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438150</xdr:colOff>
      <xdr:row>46</xdr:row>
      <xdr:rowOff>87313</xdr:rowOff>
    </xdr:from>
    <xdr:to>
      <xdr:col>7</xdr:col>
      <xdr:colOff>514350</xdr:colOff>
      <xdr:row>47</xdr:row>
      <xdr:rowOff>85727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6134100" y="17651413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hu-HU"/>
        </a:p>
      </xdr:txBody>
    </xdr:sp>
    <xdr:clientData/>
  </xdr:twoCellAnchor>
  <xdr:twoCellAnchor editAs="oneCell">
    <xdr:from>
      <xdr:col>6</xdr:col>
      <xdr:colOff>438150</xdr:colOff>
      <xdr:row>46</xdr:row>
      <xdr:rowOff>87313</xdr:rowOff>
    </xdr:from>
    <xdr:to>
      <xdr:col>6</xdr:col>
      <xdr:colOff>514350</xdr:colOff>
      <xdr:row>47</xdr:row>
      <xdr:rowOff>85727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5610225" y="16460788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419100</xdr:colOff>
      <xdr:row>46</xdr:row>
      <xdr:rowOff>153988</xdr:rowOff>
    </xdr:from>
    <xdr:to>
      <xdr:col>7</xdr:col>
      <xdr:colOff>495300</xdr:colOff>
      <xdr:row>47</xdr:row>
      <xdr:rowOff>152402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9925050" y="10098088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438150</xdr:colOff>
      <xdr:row>45</xdr:row>
      <xdr:rowOff>0</xdr:rowOff>
    </xdr:from>
    <xdr:to>
      <xdr:col>4</xdr:col>
      <xdr:colOff>514350</xdr:colOff>
      <xdr:row>45</xdr:row>
      <xdr:rowOff>179388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7696200" y="16859250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438150</xdr:colOff>
      <xdr:row>45</xdr:row>
      <xdr:rowOff>0</xdr:rowOff>
    </xdr:from>
    <xdr:to>
      <xdr:col>4</xdr:col>
      <xdr:colOff>622300</xdr:colOff>
      <xdr:row>45</xdr:row>
      <xdr:rowOff>179388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7696200" y="16859250"/>
          <a:ext cx="18415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438150</xdr:colOff>
      <xdr:row>45</xdr:row>
      <xdr:rowOff>0</xdr:rowOff>
    </xdr:from>
    <xdr:to>
      <xdr:col>4</xdr:col>
      <xdr:colOff>514350</xdr:colOff>
      <xdr:row>45</xdr:row>
      <xdr:rowOff>179388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7696200" y="16859250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438150</xdr:colOff>
      <xdr:row>46</xdr:row>
      <xdr:rowOff>87313</xdr:rowOff>
    </xdr:from>
    <xdr:to>
      <xdr:col>4</xdr:col>
      <xdr:colOff>514350</xdr:colOff>
      <xdr:row>47</xdr:row>
      <xdr:rowOff>85727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7696200" y="17137063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438150</xdr:colOff>
      <xdr:row>46</xdr:row>
      <xdr:rowOff>87313</xdr:rowOff>
    </xdr:from>
    <xdr:to>
      <xdr:col>4</xdr:col>
      <xdr:colOff>514350</xdr:colOff>
      <xdr:row>47</xdr:row>
      <xdr:rowOff>85727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7696200" y="17137063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45</xdr:row>
      <xdr:rowOff>0</xdr:rowOff>
    </xdr:from>
    <xdr:to>
      <xdr:col>6</xdr:col>
      <xdr:colOff>514350</xdr:colOff>
      <xdr:row>45</xdr:row>
      <xdr:rowOff>179388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9839325" y="16859250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45</xdr:row>
      <xdr:rowOff>0</xdr:rowOff>
    </xdr:from>
    <xdr:to>
      <xdr:col>6</xdr:col>
      <xdr:colOff>622300</xdr:colOff>
      <xdr:row>45</xdr:row>
      <xdr:rowOff>179388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9839325" y="16859250"/>
          <a:ext cx="18415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45</xdr:row>
      <xdr:rowOff>0</xdr:rowOff>
    </xdr:from>
    <xdr:to>
      <xdr:col>6</xdr:col>
      <xdr:colOff>514350</xdr:colOff>
      <xdr:row>45</xdr:row>
      <xdr:rowOff>179388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9839325" y="16859250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46</xdr:row>
      <xdr:rowOff>87313</xdr:rowOff>
    </xdr:from>
    <xdr:to>
      <xdr:col>6</xdr:col>
      <xdr:colOff>514350</xdr:colOff>
      <xdr:row>47</xdr:row>
      <xdr:rowOff>85727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9839325" y="17137063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45</xdr:row>
      <xdr:rowOff>0</xdr:rowOff>
    </xdr:from>
    <xdr:to>
      <xdr:col>6</xdr:col>
      <xdr:colOff>514350</xdr:colOff>
      <xdr:row>45</xdr:row>
      <xdr:rowOff>179388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9839325" y="16859250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45</xdr:row>
      <xdr:rowOff>0</xdr:rowOff>
    </xdr:from>
    <xdr:to>
      <xdr:col>6</xdr:col>
      <xdr:colOff>622300</xdr:colOff>
      <xdr:row>45</xdr:row>
      <xdr:rowOff>179388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9839325" y="16859250"/>
          <a:ext cx="18415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45</xdr:row>
      <xdr:rowOff>0</xdr:rowOff>
    </xdr:from>
    <xdr:to>
      <xdr:col>6</xdr:col>
      <xdr:colOff>514350</xdr:colOff>
      <xdr:row>45</xdr:row>
      <xdr:rowOff>179388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9839325" y="16859250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46</xdr:row>
      <xdr:rowOff>87313</xdr:rowOff>
    </xdr:from>
    <xdr:to>
      <xdr:col>6</xdr:col>
      <xdr:colOff>514350</xdr:colOff>
      <xdr:row>47</xdr:row>
      <xdr:rowOff>85727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9839325" y="17137063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46</xdr:row>
      <xdr:rowOff>87313</xdr:rowOff>
    </xdr:from>
    <xdr:to>
      <xdr:col>6</xdr:col>
      <xdr:colOff>514350</xdr:colOff>
      <xdr:row>47</xdr:row>
      <xdr:rowOff>85727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9839325" y="17137063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46</xdr:row>
      <xdr:rowOff>87313</xdr:rowOff>
    </xdr:from>
    <xdr:to>
      <xdr:col>6</xdr:col>
      <xdr:colOff>514350</xdr:colOff>
      <xdr:row>47</xdr:row>
      <xdr:rowOff>85727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9839325" y="17137063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46</xdr:row>
      <xdr:rowOff>87313</xdr:rowOff>
    </xdr:from>
    <xdr:to>
      <xdr:col>6</xdr:col>
      <xdr:colOff>514350</xdr:colOff>
      <xdr:row>47</xdr:row>
      <xdr:rowOff>85727</xdr:rowOff>
    </xdr:to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9839325" y="17137063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46</xdr:row>
      <xdr:rowOff>87313</xdr:rowOff>
    </xdr:from>
    <xdr:to>
      <xdr:col>6</xdr:col>
      <xdr:colOff>514350</xdr:colOff>
      <xdr:row>47</xdr:row>
      <xdr:rowOff>85727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9320213" y="9445626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46</xdr:row>
      <xdr:rowOff>87313</xdr:rowOff>
    </xdr:from>
    <xdr:to>
      <xdr:col>6</xdr:col>
      <xdr:colOff>514350</xdr:colOff>
      <xdr:row>47</xdr:row>
      <xdr:rowOff>85727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9320213" y="9445626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46</xdr:row>
      <xdr:rowOff>87313</xdr:rowOff>
    </xdr:from>
    <xdr:to>
      <xdr:col>6</xdr:col>
      <xdr:colOff>514350</xdr:colOff>
      <xdr:row>47</xdr:row>
      <xdr:rowOff>85727</xdr:rowOff>
    </xdr:to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9320213" y="9445626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419100</xdr:colOff>
      <xdr:row>46</xdr:row>
      <xdr:rowOff>153988</xdr:rowOff>
    </xdr:from>
    <xdr:to>
      <xdr:col>6</xdr:col>
      <xdr:colOff>495300</xdr:colOff>
      <xdr:row>47</xdr:row>
      <xdr:rowOff>152402</xdr:rowOff>
    </xdr:to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9301163" y="9512301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46</xdr:row>
      <xdr:rowOff>87313</xdr:rowOff>
    </xdr:from>
    <xdr:to>
      <xdr:col>6</xdr:col>
      <xdr:colOff>514350</xdr:colOff>
      <xdr:row>47</xdr:row>
      <xdr:rowOff>85727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9391650" y="10224634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46</xdr:row>
      <xdr:rowOff>87313</xdr:rowOff>
    </xdr:from>
    <xdr:to>
      <xdr:col>6</xdr:col>
      <xdr:colOff>514350</xdr:colOff>
      <xdr:row>47</xdr:row>
      <xdr:rowOff>85727</xdr:rowOff>
    </xdr:to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9391650" y="10224634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438150</xdr:colOff>
      <xdr:row>46</xdr:row>
      <xdr:rowOff>87313</xdr:rowOff>
    </xdr:from>
    <xdr:to>
      <xdr:col>6</xdr:col>
      <xdr:colOff>514350</xdr:colOff>
      <xdr:row>47</xdr:row>
      <xdr:rowOff>85727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9391650" y="10224634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419100</xdr:colOff>
      <xdr:row>46</xdr:row>
      <xdr:rowOff>153988</xdr:rowOff>
    </xdr:from>
    <xdr:to>
      <xdr:col>6</xdr:col>
      <xdr:colOff>495300</xdr:colOff>
      <xdr:row>47</xdr:row>
      <xdr:rowOff>152402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9372600" y="10291309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438150</xdr:colOff>
      <xdr:row>46</xdr:row>
      <xdr:rowOff>87313</xdr:rowOff>
    </xdr:from>
    <xdr:ext cx="76200" cy="188914"/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9391650" y="9632724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438150</xdr:colOff>
      <xdr:row>46</xdr:row>
      <xdr:rowOff>87313</xdr:rowOff>
    </xdr:from>
    <xdr:ext cx="76200" cy="188914"/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9391650" y="9632724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438150</xdr:colOff>
      <xdr:row>46</xdr:row>
      <xdr:rowOff>87313</xdr:rowOff>
    </xdr:from>
    <xdr:ext cx="76200" cy="188914"/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9391650" y="9632724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419100</xdr:colOff>
      <xdr:row>46</xdr:row>
      <xdr:rowOff>153988</xdr:rowOff>
    </xdr:from>
    <xdr:ext cx="76200" cy="188914"/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9372600" y="9699399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45</xdr:row>
      <xdr:rowOff>87313</xdr:rowOff>
    </xdr:from>
    <xdr:to>
      <xdr:col>4</xdr:col>
      <xdr:colOff>76200</xdr:colOff>
      <xdr:row>46</xdr:row>
      <xdr:rowOff>85727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10225" y="16460788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76200</xdr:colOff>
      <xdr:row>44</xdr:row>
      <xdr:rowOff>179388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324600" y="16182975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76200</xdr:colOff>
      <xdr:row>44</xdr:row>
      <xdr:rowOff>179388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9448800" y="16182975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184150</xdr:colOff>
      <xdr:row>44</xdr:row>
      <xdr:rowOff>179388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324600" y="16182975"/>
          <a:ext cx="18415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76200</xdr:colOff>
      <xdr:row>44</xdr:row>
      <xdr:rowOff>179388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7019925" y="16182975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76200</xdr:colOff>
      <xdr:row>44</xdr:row>
      <xdr:rowOff>179388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6324600" y="16182975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45</xdr:row>
      <xdr:rowOff>87313</xdr:rowOff>
    </xdr:from>
    <xdr:to>
      <xdr:col>4</xdr:col>
      <xdr:colOff>76200</xdr:colOff>
      <xdr:row>46</xdr:row>
      <xdr:rowOff>85727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6324600" y="16460788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438150</xdr:colOff>
      <xdr:row>45</xdr:row>
      <xdr:rowOff>87313</xdr:rowOff>
    </xdr:from>
    <xdr:to>
      <xdr:col>4</xdr:col>
      <xdr:colOff>514350</xdr:colOff>
      <xdr:row>46</xdr:row>
      <xdr:rowOff>85727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7648575" y="16460788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438150</xdr:colOff>
      <xdr:row>44</xdr:row>
      <xdr:rowOff>0</xdr:rowOff>
    </xdr:from>
    <xdr:to>
      <xdr:col>5</xdr:col>
      <xdr:colOff>514350</xdr:colOff>
      <xdr:row>44</xdr:row>
      <xdr:rowOff>179388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8467725" y="16182975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438150</xdr:colOff>
      <xdr:row>44</xdr:row>
      <xdr:rowOff>0</xdr:rowOff>
    </xdr:from>
    <xdr:to>
      <xdr:col>5</xdr:col>
      <xdr:colOff>622300</xdr:colOff>
      <xdr:row>44</xdr:row>
      <xdr:rowOff>179388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8467725" y="16182975"/>
          <a:ext cx="18415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76200</xdr:colOff>
      <xdr:row>44</xdr:row>
      <xdr:rowOff>179388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9210675" y="16182975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438150</xdr:colOff>
      <xdr:row>44</xdr:row>
      <xdr:rowOff>0</xdr:rowOff>
    </xdr:from>
    <xdr:to>
      <xdr:col>5</xdr:col>
      <xdr:colOff>514350</xdr:colOff>
      <xdr:row>44</xdr:row>
      <xdr:rowOff>179388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8467725" y="16182975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438150</xdr:colOff>
      <xdr:row>45</xdr:row>
      <xdr:rowOff>87313</xdr:rowOff>
    </xdr:from>
    <xdr:to>
      <xdr:col>5</xdr:col>
      <xdr:colOff>514350</xdr:colOff>
      <xdr:row>46</xdr:row>
      <xdr:rowOff>85727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8467725" y="16460788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45</xdr:row>
      <xdr:rowOff>87313</xdr:rowOff>
    </xdr:from>
    <xdr:to>
      <xdr:col>4</xdr:col>
      <xdr:colOff>76200</xdr:colOff>
      <xdr:row>46</xdr:row>
      <xdr:rowOff>85727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6324600" y="16460788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438150</xdr:colOff>
      <xdr:row>45</xdr:row>
      <xdr:rowOff>87313</xdr:rowOff>
    </xdr:from>
    <xdr:to>
      <xdr:col>4</xdr:col>
      <xdr:colOff>514350</xdr:colOff>
      <xdr:row>46</xdr:row>
      <xdr:rowOff>85727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7648575" y="16460788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438150</xdr:colOff>
      <xdr:row>44</xdr:row>
      <xdr:rowOff>0</xdr:rowOff>
    </xdr:from>
    <xdr:to>
      <xdr:col>5</xdr:col>
      <xdr:colOff>514350</xdr:colOff>
      <xdr:row>44</xdr:row>
      <xdr:rowOff>179388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8467725" y="16182975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438150</xdr:colOff>
      <xdr:row>44</xdr:row>
      <xdr:rowOff>0</xdr:rowOff>
    </xdr:from>
    <xdr:to>
      <xdr:col>5</xdr:col>
      <xdr:colOff>622300</xdr:colOff>
      <xdr:row>44</xdr:row>
      <xdr:rowOff>179388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8467725" y="16182975"/>
          <a:ext cx="18415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438150</xdr:colOff>
      <xdr:row>44</xdr:row>
      <xdr:rowOff>0</xdr:rowOff>
    </xdr:from>
    <xdr:to>
      <xdr:col>5</xdr:col>
      <xdr:colOff>514350</xdr:colOff>
      <xdr:row>44</xdr:row>
      <xdr:rowOff>179388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8467725" y="16182975"/>
          <a:ext cx="76200" cy="179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438150</xdr:colOff>
      <xdr:row>45</xdr:row>
      <xdr:rowOff>87313</xdr:rowOff>
    </xdr:from>
    <xdr:to>
      <xdr:col>5</xdr:col>
      <xdr:colOff>514350</xdr:colOff>
      <xdr:row>46</xdr:row>
      <xdr:rowOff>85727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8467725" y="16460788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438150</xdr:colOff>
      <xdr:row>45</xdr:row>
      <xdr:rowOff>87313</xdr:rowOff>
    </xdr:from>
    <xdr:to>
      <xdr:col>5</xdr:col>
      <xdr:colOff>514350</xdr:colOff>
      <xdr:row>46</xdr:row>
      <xdr:rowOff>85727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8467725" y="16460788"/>
          <a:ext cx="76200" cy="188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topLeftCell="A7" zoomScale="130" zoomScaleNormal="130" workbookViewId="0">
      <selection activeCell="I17" sqref="I17"/>
    </sheetView>
  </sheetViews>
  <sheetFormatPr defaultRowHeight="12.75" x14ac:dyDescent="0.2"/>
  <cols>
    <col min="1" max="1" width="12.140625" style="17" customWidth="1"/>
    <col min="2" max="2" width="45.28515625" style="17" customWidth="1"/>
    <col min="3" max="4" width="14.7109375" style="17" customWidth="1"/>
    <col min="5" max="5" width="4.28515625" style="17" customWidth="1"/>
    <col min="6" max="6" width="10.7109375" style="17" customWidth="1"/>
    <col min="7" max="7" width="46.42578125" style="17" customWidth="1"/>
    <col min="8" max="9" width="14.7109375" style="17" customWidth="1"/>
    <col min="10" max="10" width="6.140625" style="17" customWidth="1"/>
    <col min="11" max="16384" width="9.140625" style="17"/>
  </cols>
  <sheetData>
    <row r="1" spans="1:9" s="98" customFormat="1" ht="30" customHeight="1" x14ac:dyDescent="0.2">
      <c r="A1" s="191" t="s">
        <v>66</v>
      </c>
      <c r="B1" s="191"/>
      <c r="C1" s="191"/>
      <c r="D1" s="191"/>
      <c r="E1" s="191"/>
      <c r="F1" s="191"/>
      <c r="G1" s="191"/>
      <c r="H1" s="191"/>
      <c r="I1" s="191"/>
    </row>
    <row r="2" spans="1:9" ht="15.75" customHeight="1" x14ac:dyDescent="0.2">
      <c r="A2" s="192" t="s">
        <v>105</v>
      </c>
      <c r="B2" s="192"/>
      <c r="C2" s="192"/>
      <c r="D2" s="192"/>
      <c r="E2" s="192"/>
      <c r="F2" s="192"/>
      <c r="G2" s="192"/>
      <c r="H2" s="192"/>
      <c r="I2" s="192"/>
    </row>
    <row r="3" spans="1:9" x14ac:dyDescent="0.2">
      <c r="A3" s="193" t="s">
        <v>93</v>
      </c>
      <c r="B3" s="193"/>
      <c r="C3" s="193"/>
      <c r="D3" s="193"/>
      <c r="E3" s="193"/>
      <c r="F3" s="193"/>
      <c r="G3" s="193"/>
      <c r="H3" s="193"/>
      <c r="I3" s="193"/>
    </row>
    <row r="4" spans="1:9" s="27" customFormat="1" ht="32.25" thickBot="1" x14ac:dyDescent="0.25">
      <c r="A4" s="194" t="s">
        <v>5</v>
      </c>
      <c r="B4" s="194"/>
      <c r="C4" s="153" t="s">
        <v>100</v>
      </c>
      <c r="D4" s="153" t="s">
        <v>106</v>
      </c>
      <c r="E4" s="26"/>
      <c r="F4" s="194" t="s">
        <v>0</v>
      </c>
      <c r="G4" s="194"/>
      <c r="H4" s="26" t="str">
        <f>C4</f>
        <v>2024. évi        terv</v>
      </c>
      <c r="I4" s="26" t="str">
        <f>D4</f>
        <v>2025. évi        terv</v>
      </c>
    </row>
    <row r="5" spans="1:9" s="98" customFormat="1" ht="28.5" customHeight="1" x14ac:dyDescent="0.2">
      <c r="A5" s="50" t="s">
        <v>42</v>
      </c>
      <c r="B5" s="51"/>
      <c r="C5" s="52">
        <f>Bev.részletes!G13</f>
        <v>48259000</v>
      </c>
      <c r="D5" s="52">
        <f>Bev.részletes!H13</f>
        <v>40041000</v>
      </c>
      <c r="E5" s="129"/>
      <c r="F5" s="50" t="s">
        <v>3</v>
      </c>
      <c r="G5" s="51"/>
      <c r="H5" s="130">
        <f>Kiad.rovatonként!B33</f>
        <v>1182881374</v>
      </c>
      <c r="I5" s="130">
        <f>Kiad.rovatonként!C33</f>
        <v>1288816484</v>
      </c>
    </row>
    <row r="6" spans="1:9" x14ac:dyDescent="0.2">
      <c r="A6" s="31"/>
      <c r="C6" s="29"/>
      <c r="D6" s="29"/>
      <c r="E6" s="28"/>
      <c r="F6" s="31"/>
      <c r="H6" s="29"/>
      <c r="I6" s="29"/>
    </row>
    <row r="7" spans="1:9" s="98" customFormat="1" ht="28.5" customHeight="1" x14ac:dyDescent="0.2">
      <c r="A7" s="198"/>
      <c r="B7" s="198"/>
      <c r="C7" s="52"/>
      <c r="D7" s="52"/>
      <c r="E7" s="129"/>
      <c r="F7" s="197" t="s">
        <v>90</v>
      </c>
      <c r="G7" s="197"/>
      <c r="H7" s="130">
        <f>Kiad.rovatonként!D33</f>
        <v>178060758</v>
      </c>
      <c r="I7" s="130">
        <f>Kiad.rovatonként!E33</f>
        <v>193439824</v>
      </c>
    </row>
    <row r="8" spans="1:9" x14ac:dyDescent="0.2">
      <c r="C8" s="30"/>
      <c r="D8" s="30"/>
      <c r="F8" s="31"/>
      <c r="H8" s="29"/>
      <c r="I8" s="29"/>
    </row>
    <row r="9" spans="1:9" s="98" customFormat="1" ht="28.5" customHeight="1" x14ac:dyDescent="0.2">
      <c r="A9" s="50"/>
      <c r="B9" s="51"/>
      <c r="C9" s="52"/>
      <c r="D9" s="52"/>
      <c r="E9" s="129"/>
      <c r="F9" s="50" t="s">
        <v>43</v>
      </c>
      <c r="G9" s="51"/>
      <c r="H9" s="130">
        <f>Kiad.rovatonként!F33</f>
        <v>315464559</v>
      </c>
      <c r="I9" s="130">
        <f>Kiad.rovatonként!G33</f>
        <v>317113559</v>
      </c>
    </row>
    <row r="10" spans="1:9" x14ac:dyDescent="0.2">
      <c r="A10" s="31"/>
      <c r="C10" s="29"/>
      <c r="D10" s="29"/>
      <c r="E10" s="28"/>
      <c r="F10" s="31"/>
      <c r="H10" s="29"/>
      <c r="I10" s="29"/>
    </row>
    <row r="11" spans="1:9" s="98" customFormat="1" ht="28.5" customHeight="1" thickBot="1" x14ac:dyDescent="0.25">
      <c r="A11" s="50"/>
      <c r="B11" s="51"/>
      <c r="C11" s="52"/>
      <c r="D11" s="52"/>
      <c r="E11" s="129"/>
      <c r="F11" s="50" t="s">
        <v>72</v>
      </c>
      <c r="G11" s="51"/>
      <c r="H11" s="130">
        <f>Kiad.rovatonként!H33</f>
        <v>700000</v>
      </c>
      <c r="I11" s="130">
        <f>Kiad.rovatonként!I33</f>
        <v>700000</v>
      </c>
    </row>
    <row r="12" spans="1:9" ht="16.5" thickBot="1" x14ac:dyDescent="0.3">
      <c r="A12" s="195" t="s">
        <v>76</v>
      </c>
      <c r="B12" s="195"/>
      <c r="C12" s="131">
        <f>C5+C7</f>
        <v>48259000</v>
      </c>
      <c r="D12" s="131">
        <f>D5</f>
        <v>40041000</v>
      </c>
      <c r="E12" s="132"/>
      <c r="F12" s="196" t="s">
        <v>77</v>
      </c>
      <c r="G12" s="196"/>
      <c r="H12" s="133">
        <f>H5+H7+H9+H11</f>
        <v>1677106691</v>
      </c>
      <c r="I12" s="133">
        <f>I5+I7+I9+I11</f>
        <v>1800069867</v>
      </c>
    </row>
    <row r="13" spans="1:9" s="98" customFormat="1" ht="28.5" customHeight="1" x14ac:dyDescent="0.2">
      <c r="A13" s="50" t="s">
        <v>89</v>
      </c>
      <c r="B13" s="51"/>
      <c r="C13" s="52">
        <f>Bev.részletes!G48</f>
        <v>11831351</v>
      </c>
      <c r="D13" s="52">
        <f>Bev.részletes!H48</f>
        <v>14624516</v>
      </c>
      <c r="E13" s="129"/>
      <c r="F13" s="50"/>
      <c r="G13" s="51"/>
      <c r="H13" s="130"/>
      <c r="I13" s="130"/>
    </row>
    <row r="14" spans="1:9" s="98" customFormat="1" ht="28.5" customHeight="1" thickBot="1" x14ac:dyDescent="0.25">
      <c r="A14" s="50" t="s">
        <v>85</v>
      </c>
      <c r="B14" s="51"/>
      <c r="C14" s="52">
        <f>Bev.részletes!G49</f>
        <v>1617016340</v>
      </c>
      <c r="D14" s="52">
        <f>Bev.részletes!H49</f>
        <v>1745404351</v>
      </c>
      <c r="E14" s="129"/>
      <c r="F14" s="50"/>
      <c r="G14" s="51"/>
      <c r="H14" s="130"/>
      <c r="I14" s="130"/>
    </row>
    <row r="15" spans="1:9" ht="16.5" thickBot="1" x14ac:dyDescent="0.3">
      <c r="A15" s="195" t="s">
        <v>78</v>
      </c>
      <c r="B15" s="195"/>
      <c r="C15" s="131">
        <f>C13+C14</f>
        <v>1628847691</v>
      </c>
      <c r="D15" s="131">
        <f>D13+D14</f>
        <v>1760028867</v>
      </c>
      <c r="E15" s="132"/>
      <c r="F15" s="196" t="s">
        <v>79</v>
      </c>
      <c r="G15" s="196"/>
      <c r="H15" s="133"/>
      <c r="I15" s="133"/>
    </row>
    <row r="16" spans="1:9" ht="16.5" thickBot="1" x14ac:dyDescent="0.3">
      <c r="A16" s="32"/>
      <c r="B16" s="32"/>
      <c r="C16" s="39"/>
      <c r="D16" s="39"/>
      <c r="E16" s="40"/>
      <c r="F16" s="32"/>
      <c r="G16" s="32"/>
      <c r="H16" s="39"/>
      <c r="I16" s="39"/>
    </row>
    <row r="17" spans="1:11" s="98" customFormat="1" ht="36" customHeight="1" thickBot="1" x14ac:dyDescent="0.25">
      <c r="A17" s="189" t="s">
        <v>80</v>
      </c>
      <c r="B17" s="189"/>
      <c r="C17" s="134">
        <f>C12+C15</f>
        <v>1677106691</v>
      </c>
      <c r="D17" s="134">
        <f>D12+D15</f>
        <v>1800069867</v>
      </c>
      <c r="E17" s="135"/>
      <c r="F17" s="190" t="s">
        <v>81</v>
      </c>
      <c r="G17" s="190"/>
      <c r="H17" s="136">
        <f>H12+H15</f>
        <v>1677106691</v>
      </c>
      <c r="I17" s="136">
        <f>I12+I15</f>
        <v>1800069867</v>
      </c>
      <c r="K17" s="17"/>
    </row>
    <row r="18" spans="1:11" ht="15.75" x14ac:dyDescent="0.25">
      <c r="A18" s="34"/>
      <c r="B18" s="34"/>
      <c r="C18" s="36"/>
      <c r="D18" s="35"/>
      <c r="E18" s="28"/>
      <c r="F18" s="31"/>
      <c r="G18" s="31"/>
      <c r="I18" s="36"/>
    </row>
    <row r="19" spans="1:11" ht="15.75" x14ac:dyDescent="0.25">
      <c r="A19" s="32"/>
      <c r="B19" s="32"/>
      <c r="C19" s="35"/>
      <c r="D19" s="38"/>
      <c r="E19" s="33"/>
      <c r="F19" s="32"/>
      <c r="G19" s="32"/>
      <c r="H19" s="39"/>
      <c r="I19" s="39"/>
      <c r="J19" s="29"/>
    </row>
    <row r="20" spans="1:11" ht="15.75" x14ac:dyDescent="0.25">
      <c r="A20" s="32"/>
      <c r="B20" s="32"/>
      <c r="C20" s="39"/>
      <c r="D20" s="39"/>
      <c r="E20" s="40"/>
      <c r="F20" s="32"/>
      <c r="G20" s="32"/>
      <c r="H20" s="39"/>
      <c r="I20" s="39"/>
    </row>
    <row r="21" spans="1:11" ht="15.75" x14ac:dyDescent="0.25">
      <c r="A21" s="41"/>
      <c r="B21" s="32"/>
      <c r="C21" s="36"/>
      <c r="D21" s="36"/>
      <c r="E21" s="40"/>
      <c r="F21" s="34"/>
      <c r="G21" s="32"/>
      <c r="H21" s="36"/>
      <c r="I21" s="36"/>
    </row>
    <row r="22" spans="1:11" ht="15.75" x14ac:dyDescent="0.25">
      <c r="A22" s="42"/>
      <c r="B22" s="42"/>
      <c r="C22" s="36"/>
      <c r="D22" s="36"/>
      <c r="E22" s="43"/>
      <c r="F22" s="37"/>
      <c r="G22" s="34"/>
      <c r="H22" s="37"/>
      <c r="I22" s="36"/>
    </row>
    <row r="23" spans="1:11" ht="15.75" x14ac:dyDescent="0.25">
      <c r="A23" s="42"/>
      <c r="B23" s="42"/>
      <c r="C23" s="36"/>
      <c r="D23" s="36"/>
      <c r="E23" s="43"/>
      <c r="F23" s="34"/>
      <c r="G23" s="34"/>
      <c r="H23" s="34"/>
      <c r="I23" s="34"/>
    </row>
    <row r="24" spans="1:11" ht="15.75" x14ac:dyDescent="0.25">
      <c r="A24" s="42"/>
      <c r="B24" s="42"/>
      <c r="C24" s="36"/>
      <c r="D24" s="36"/>
      <c r="E24" s="43"/>
      <c r="F24" s="34"/>
      <c r="G24" s="34"/>
      <c r="H24" s="34"/>
      <c r="I24" s="34"/>
    </row>
    <row r="25" spans="1:11" ht="15.75" x14ac:dyDescent="0.25">
      <c r="A25" s="41"/>
      <c r="B25" s="41"/>
      <c r="C25" s="36"/>
      <c r="D25" s="36"/>
      <c r="E25" s="43"/>
      <c r="F25" s="34"/>
      <c r="G25" s="34"/>
      <c r="H25" s="34"/>
      <c r="I25" s="36"/>
    </row>
    <row r="26" spans="1:11" ht="15.75" x14ac:dyDescent="0.25">
      <c r="A26" s="44"/>
      <c r="B26" s="34"/>
      <c r="C26" s="39"/>
      <c r="D26" s="39"/>
      <c r="E26" s="40"/>
      <c r="F26" s="32"/>
      <c r="G26" s="32"/>
      <c r="H26" s="39"/>
      <c r="I26" s="39"/>
    </row>
    <row r="27" spans="1:11" x14ac:dyDescent="0.2">
      <c r="A27" s="25"/>
      <c r="B27" s="25"/>
      <c r="C27" s="25"/>
      <c r="D27" s="25"/>
      <c r="E27" s="37"/>
      <c r="F27" s="37"/>
      <c r="G27" s="37"/>
      <c r="H27" s="37"/>
      <c r="I27" s="37"/>
    </row>
    <row r="28" spans="1:11" x14ac:dyDescent="0.2">
      <c r="A28" s="25"/>
      <c r="B28" s="25"/>
      <c r="C28" s="25"/>
      <c r="D28" s="25"/>
      <c r="E28" s="37"/>
      <c r="F28" s="37"/>
      <c r="G28" s="37"/>
      <c r="H28" s="37"/>
      <c r="I28" s="37"/>
    </row>
    <row r="29" spans="1:11" x14ac:dyDescent="0.2">
      <c r="A29" s="37"/>
      <c r="B29" s="37"/>
      <c r="C29" s="37"/>
      <c r="D29" s="37"/>
      <c r="E29" s="37"/>
      <c r="F29" s="37"/>
      <c r="G29" s="37"/>
      <c r="H29" s="37"/>
      <c r="I29" s="37"/>
    </row>
    <row r="30" spans="1:11" x14ac:dyDescent="0.2">
      <c r="A30" s="37"/>
      <c r="B30" s="37"/>
      <c r="C30" s="37"/>
      <c r="D30" s="37"/>
      <c r="E30" s="37"/>
      <c r="F30" s="37"/>
      <c r="G30" s="37"/>
      <c r="H30" s="37"/>
      <c r="I30" s="37"/>
    </row>
    <row r="31" spans="1:11" x14ac:dyDescent="0.2">
      <c r="A31" s="37"/>
      <c r="B31" s="37"/>
      <c r="C31" s="37"/>
      <c r="D31" s="37"/>
      <c r="E31" s="37"/>
      <c r="F31" s="37"/>
      <c r="G31" s="37"/>
      <c r="H31" s="37"/>
      <c r="I31" s="37"/>
    </row>
    <row r="32" spans="1:11" x14ac:dyDescent="0.2">
      <c r="A32" s="37"/>
      <c r="B32" s="37"/>
      <c r="C32" s="37"/>
      <c r="D32" s="37"/>
      <c r="E32" s="37"/>
      <c r="F32" s="37"/>
      <c r="G32" s="37"/>
      <c r="H32" s="37"/>
      <c r="I32" s="37"/>
    </row>
    <row r="33" spans="1:9" x14ac:dyDescent="0.2">
      <c r="A33" s="37"/>
      <c r="B33" s="37"/>
      <c r="C33" s="37"/>
      <c r="D33" s="37"/>
      <c r="E33" s="37"/>
      <c r="F33" s="37"/>
      <c r="G33" s="37"/>
      <c r="H33" s="37"/>
      <c r="I33" s="37"/>
    </row>
    <row r="34" spans="1:9" x14ac:dyDescent="0.2">
      <c r="A34" s="37"/>
      <c r="B34" s="37"/>
      <c r="C34" s="37"/>
      <c r="D34" s="37"/>
      <c r="E34" s="37"/>
      <c r="F34" s="37"/>
      <c r="G34" s="37"/>
      <c r="H34" s="37"/>
      <c r="I34" s="37"/>
    </row>
    <row r="35" spans="1:9" x14ac:dyDescent="0.2">
      <c r="A35" s="37"/>
      <c r="B35" s="37"/>
      <c r="C35" s="37"/>
      <c r="D35" s="37"/>
      <c r="E35" s="37"/>
      <c r="F35" s="37"/>
      <c r="G35" s="37"/>
      <c r="H35" s="37"/>
      <c r="I35" s="37"/>
    </row>
    <row r="36" spans="1:9" x14ac:dyDescent="0.2">
      <c r="A36" s="37"/>
      <c r="B36" s="37"/>
      <c r="C36" s="37"/>
      <c r="D36" s="37"/>
      <c r="E36" s="37"/>
      <c r="F36" s="37"/>
      <c r="G36" s="37"/>
      <c r="H36" s="37"/>
      <c r="I36" s="37"/>
    </row>
    <row r="37" spans="1:9" x14ac:dyDescent="0.2">
      <c r="A37" s="37"/>
      <c r="B37" s="37"/>
      <c r="C37" s="37"/>
      <c r="D37" s="37"/>
      <c r="E37" s="37"/>
      <c r="F37" s="37"/>
      <c r="G37" s="37"/>
      <c r="H37" s="37"/>
      <c r="I37" s="37"/>
    </row>
    <row r="38" spans="1:9" x14ac:dyDescent="0.2">
      <c r="A38" s="37"/>
      <c r="B38" s="37"/>
      <c r="C38" s="37"/>
      <c r="D38" s="37"/>
      <c r="E38" s="37"/>
      <c r="F38" s="37"/>
      <c r="G38" s="37"/>
      <c r="H38" s="37"/>
      <c r="I38" s="37"/>
    </row>
    <row r="39" spans="1:9" x14ac:dyDescent="0.2">
      <c r="A39" s="37"/>
      <c r="B39" s="37"/>
      <c r="C39" s="37"/>
      <c r="D39" s="37"/>
      <c r="E39" s="37"/>
      <c r="F39" s="37"/>
      <c r="G39" s="37"/>
      <c r="H39" s="37"/>
      <c r="I39" s="37"/>
    </row>
    <row r="40" spans="1:9" x14ac:dyDescent="0.2">
      <c r="A40" s="37"/>
      <c r="B40" s="37"/>
      <c r="C40" s="37"/>
      <c r="D40" s="37"/>
      <c r="E40" s="37"/>
      <c r="F40" s="37"/>
      <c r="G40" s="37"/>
      <c r="H40" s="37"/>
      <c r="I40" s="37"/>
    </row>
    <row r="41" spans="1:9" x14ac:dyDescent="0.2">
      <c r="A41" s="37"/>
      <c r="B41" s="37"/>
      <c r="C41" s="37"/>
      <c r="D41" s="37"/>
      <c r="E41" s="37"/>
      <c r="F41" s="37"/>
      <c r="G41" s="37"/>
      <c r="H41" s="37"/>
      <c r="I41" s="37"/>
    </row>
    <row r="42" spans="1:9" x14ac:dyDescent="0.2">
      <c r="A42" s="37"/>
      <c r="B42" s="37"/>
      <c r="C42" s="37"/>
      <c r="D42" s="37"/>
      <c r="E42" s="37"/>
      <c r="F42" s="37"/>
      <c r="G42" s="37"/>
      <c r="H42" s="37"/>
      <c r="I42" s="37"/>
    </row>
    <row r="43" spans="1:9" x14ac:dyDescent="0.2">
      <c r="A43" s="37"/>
      <c r="B43" s="37"/>
      <c r="C43" s="37"/>
      <c r="D43" s="37"/>
      <c r="E43" s="37"/>
      <c r="F43" s="37"/>
      <c r="G43" s="37"/>
      <c r="H43" s="37"/>
      <c r="I43" s="37"/>
    </row>
    <row r="44" spans="1:9" x14ac:dyDescent="0.2">
      <c r="A44" s="37"/>
      <c r="B44" s="37"/>
      <c r="C44" s="37"/>
      <c r="D44" s="37"/>
      <c r="E44" s="37"/>
      <c r="F44" s="37"/>
      <c r="G44" s="37"/>
      <c r="H44" s="37"/>
      <c r="I44" s="37"/>
    </row>
    <row r="45" spans="1:9" x14ac:dyDescent="0.2">
      <c r="A45" s="37"/>
      <c r="B45" s="37"/>
      <c r="C45" s="37"/>
      <c r="D45" s="37"/>
      <c r="E45" s="37"/>
      <c r="F45" s="37"/>
      <c r="G45" s="37"/>
      <c r="H45" s="37"/>
      <c r="I45" s="37"/>
    </row>
    <row r="46" spans="1:9" x14ac:dyDescent="0.2">
      <c r="A46" s="37"/>
      <c r="B46" s="37"/>
      <c r="C46" s="37"/>
      <c r="D46" s="37"/>
      <c r="E46" s="37"/>
      <c r="F46" s="37"/>
      <c r="G46" s="37"/>
      <c r="H46" s="37"/>
      <c r="I46" s="37"/>
    </row>
    <row r="47" spans="1:9" x14ac:dyDescent="0.2">
      <c r="A47" s="37"/>
      <c r="B47" s="37"/>
      <c r="C47" s="37"/>
      <c r="D47" s="37"/>
      <c r="E47" s="37"/>
      <c r="F47" s="37"/>
      <c r="G47" s="37"/>
      <c r="H47" s="37"/>
      <c r="I47" s="37"/>
    </row>
    <row r="48" spans="1:9" x14ac:dyDescent="0.2">
      <c r="A48" s="37"/>
      <c r="B48" s="37"/>
      <c r="C48" s="37"/>
      <c r="D48" s="37"/>
      <c r="E48" s="37"/>
      <c r="F48" s="37"/>
      <c r="G48" s="37"/>
      <c r="H48" s="37"/>
      <c r="I48" s="37"/>
    </row>
    <row r="49" spans="1:9" x14ac:dyDescent="0.2">
      <c r="A49" s="37"/>
      <c r="B49" s="37"/>
      <c r="C49" s="37"/>
      <c r="D49" s="37"/>
      <c r="E49" s="37"/>
      <c r="F49" s="37"/>
      <c r="G49" s="37"/>
      <c r="H49" s="37"/>
      <c r="I49" s="37"/>
    </row>
    <row r="50" spans="1:9" x14ac:dyDescent="0.2">
      <c r="A50" s="37"/>
      <c r="B50" s="37"/>
      <c r="C50" s="37"/>
      <c r="D50" s="37"/>
      <c r="E50" s="37"/>
      <c r="F50" s="37"/>
      <c r="G50" s="37"/>
      <c r="H50" s="37"/>
      <c r="I50" s="37"/>
    </row>
    <row r="51" spans="1:9" x14ac:dyDescent="0.2">
      <c r="A51" s="37"/>
      <c r="B51" s="37"/>
      <c r="C51" s="37"/>
      <c r="D51" s="37"/>
      <c r="E51" s="37"/>
      <c r="F51" s="37"/>
      <c r="G51" s="37"/>
      <c r="H51" s="37"/>
      <c r="I51" s="37"/>
    </row>
    <row r="52" spans="1:9" x14ac:dyDescent="0.2">
      <c r="A52" s="37"/>
      <c r="B52" s="37"/>
      <c r="C52" s="37"/>
      <c r="D52" s="37"/>
      <c r="E52" s="37"/>
      <c r="F52" s="37"/>
      <c r="G52" s="37"/>
      <c r="H52" s="37"/>
      <c r="I52" s="37"/>
    </row>
    <row r="53" spans="1:9" x14ac:dyDescent="0.2">
      <c r="A53" s="37"/>
      <c r="B53" s="37"/>
      <c r="C53" s="37"/>
      <c r="D53" s="37"/>
      <c r="E53" s="37"/>
      <c r="F53" s="37"/>
      <c r="G53" s="37"/>
      <c r="H53" s="37"/>
      <c r="I53" s="37"/>
    </row>
    <row r="54" spans="1:9" x14ac:dyDescent="0.2">
      <c r="A54" s="37"/>
      <c r="B54" s="37"/>
      <c r="C54" s="37"/>
      <c r="D54" s="37"/>
      <c r="E54" s="37"/>
      <c r="F54" s="37"/>
      <c r="G54" s="37"/>
      <c r="H54" s="37"/>
      <c r="I54" s="37"/>
    </row>
    <row r="55" spans="1:9" x14ac:dyDescent="0.2">
      <c r="A55" s="37"/>
      <c r="B55" s="37"/>
      <c r="C55" s="37"/>
      <c r="D55" s="37"/>
      <c r="E55" s="37"/>
      <c r="F55" s="37"/>
      <c r="G55" s="37"/>
      <c r="H55" s="37"/>
      <c r="I55" s="37"/>
    </row>
    <row r="56" spans="1:9" x14ac:dyDescent="0.2">
      <c r="A56" s="37"/>
      <c r="B56" s="37"/>
      <c r="C56" s="37"/>
      <c r="D56" s="37"/>
      <c r="E56" s="37"/>
      <c r="F56" s="37"/>
      <c r="G56" s="37"/>
      <c r="H56" s="37"/>
      <c r="I56" s="37"/>
    </row>
    <row r="57" spans="1:9" x14ac:dyDescent="0.2">
      <c r="A57" s="37"/>
      <c r="B57" s="37"/>
      <c r="C57" s="37"/>
      <c r="D57" s="37"/>
      <c r="E57" s="37"/>
      <c r="F57" s="37"/>
      <c r="G57" s="37"/>
      <c r="H57" s="37"/>
      <c r="I57" s="37"/>
    </row>
    <row r="58" spans="1:9" x14ac:dyDescent="0.2">
      <c r="A58" s="37"/>
      <c r="B58" s="37"/>
      <c r="C58" s="37"/>
      <c r="D58" s="37"/>
      <c r="E58" s="37"/>
      <c r="F58" s="37"/>
      <c r="G58" s="37"/>
      <c r="H58" s="37"/>
      <c r="I58" s="37"/>
    </row>
    <row r="59" spans="1:9" x14ac:dyDescent="0.2">
      <c r="A59" s="37"/>
      <c r="B59" s="37"/>
      <c r="C59" s="37"/>
      <c r="D59" s="37"/>
      <c r="E59" s="37"/>
      <c r="F59" s="37"/>
      <c r="G59" s="37"/>
      <c r="H59" s="37"/>
      <c r="I59" s="37"/>
    </row>
    <row r="60" spans="1:9" x14ac:dyDescent="0.2">
      <c r="A60" s="37"/>
      <c r="B60" s="37"/>
      <c r="C60" s="37"/>
      <c r="D60" s="37"/>
      <c r="E60" s="37"/>
      <c r="F60" s="37"/>
      <c r="G60" s="37"/>
      <c r="H60" s="37"/>
      <c r="I60" s="37"/>
    </row>
    <row r="61" spans="1:9" x14ac:dyDescent="0.2">
      <c r="A61" s="37"/>
      <c r="B61" s="37"/>
      <c r="C61" s="37"/>
      <c r="D61" s="37"/>
      <c r="E61" s="37"/>
      <c r="F61" s="37"/>
      <c r="G61" s="37"/>
      <c r="H61" s="37"/>
      <c r="I61" s="37"/>
    </row>
    <row r="62" spans="1:9" x14ac:dyDescent="0.2">
      <c r="A62" s="37"/>
      <c r="B62" s="37"/>
      <c r="C62" s="37"/>
      <c r="D62" s="37"/>
      <c r="E62" s="37"/>
      <c r="F62" s="37"/>
      <c r="G62" s="37"/>
      <c r="H62" s="37"/>
      <c r="I62" s="37"/>
    </row>
    <row r="63" spans="1:9" x14ac:dyDescent="0.2">
      <c r="A63" s="37"/>
      <c r="B63" s="37"/>
      <c r="C63" s="37"/>
      <c r="D63" s="37"/>
      <c r="E63" s="37"/>
      <c r="F63" s="37"/>
      <c r="G63" s="37"/>
      <c r="H63" s="37"/>
      <c r="I63" s="37"/>
    </row>
    <row r="64" spans="1:9" x14ac:dyDescent="0.2">
      <c r="A64" s="37"/>
      <c r="B64" s="37"/>
      <c r="C64" s="37"/>
      <c r="D64" s="37"/>
      <c r="E64" s="37"/>
      <c r="F64" s="37"/>
      <c r="G64" s="37"/>
      <c r="H64" s="37"/>
      <c r="I64" s="37"/>
    </row>
    <row r="65" spans="1:9" x14ac:dyDescent="0.2">
      <c r="A65" s="37"/>
      <c r="B65" s="37"/>
      <c r="C65" s="37"/>
      <c r="D65" s="37"/>
      <c r="E65" s="37"/>
      <c r="F65" s="37"/>
      <c r="G65" s="37"/>
      <c r="H65" s="37"/>
      <c r="I65" s="37"/>
    </row>
    <row r="66" spans="1:9" x14ac:dyDescent="0.2">
      <c r="A66" s="37"/>
      <c r="B66" s="37"/>
      <c r="C66" s="37"/>
      <c r="D66" s="37"/>
      <c r="E66" s="37"/>
      <c r="F66" s="37"/>
      <c r="G66" s="37"/>
      <c r="H66" s="37"/>
      <c r="I66" s="37"/>
    </row>
    <row r="67" spans="1:9" x14ac:dyDescent="0.2">
      <c r="A67" s="37"/>
      <c r="B67" s="37"/>
      <c r="C67" s="37"/>
      <c r="D67" s="37"/>
      <c r="E67" s="37"/>
      <c r="F67" s="37"/>
      <c r="G67" s="37"/>
      <c r="H67" s="37"/>
      <c r="I67" s="37"/>
    </row>
  </sheetData>
  <mergeCells count="13">
    <mergeCell ref="A17:B17"/>
    <mergeCell ref="F17:G17"/>
    <mergeCell ref="A1:I1"/>
    <mergeCell ref="A2:I2"/>
    <mergeCell ref="A3:I3"/>
    <mergeCell ref="A4:B4"/>
    <mergeCell ref="F4:G4"/>
    <mergeCell ref="A15:B15"/>
    <mergeCell ref="F15:G15"/>
    <mergeCell ref="A12:B12"/>
    <mergeCell ref="F12:G12"/>
    <mergeCell ref="F7:G7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13" zoomScale="140" zoomScaleNormal="140" zoomScaleSheetLayoutView="100" workbookViewId="0">
      <selection activeCell="H48" sqref="H48"/>
    </sheetView>
  </sheetViews>
  <sheetFormatPr defaultRowHeight="15.75" x14ac:dyDescent="0.25"/>
  <cols>
    <col min="1" max="1" width="4.5703125" style="3" customWidth="1"/>
    <col min="2" max="2" width="3.28515625" style="3" customWidth="1"/>
    <col min="3" max="3" width="4.28515625" style="3" customWidth="1"/>
    <col min="4" max="4" width="86" style="3" customWidth="1"/>
    <col min="5" max="6" width="10.7109375" style="3" customWidth="1"/>
    <col min="7" max="8" width="14.7109375" style="3" customWidth="1"/>
    <col min="9" max="9" width="9.140625" style="185" customWidth="1"/>
    <col min="10" max="10" width="8.42578125" style="53" customWidth="1"/>
    <col min="11" max="11" width="9.140625" style="8" customWidth="1"/>
    <col min="12" max="16384" width="9.140625" style="8"/>
  </cols>
  <sheetData>
    <row r="1" spans="1:10" x14ac:dyDescent="0.25">
      <c r="A1" s="202" t="s">
        <v>64</v>
      </c>
      <c r="B1" s="202"/>
      <c r="C1" s="202"/>
      <c r="D1" s="202"/>
      <c r="E1" s="202"/>
      <c r="F1" s="202"/>
      <c r="G1" s="202"/>
      <c r="H1" s="202"/>
    </row>
    <row r="2" spans="1:10" x14ac:dyDescent="0.25">
      <c r="A2" s="202" t="s">
        <v>105</v>
      </c>
      <c r="B2" s="203"/>
      <c r="C2" s="203"/>
      <c r="D2" s="203"/>
      <c r="E2" s="203"/>
      <c r="F2" s="203"/>
      <c r="G2" s="203"/>
      <c r="H2" s="203"/>
    </row>
    <row r="3" spans="1:10" ht="12.75" x14ac:dyDescent="0.2">
      <c r="A3" s="204" t="s">
        <v>93</v>
      </c>
      <c r="B3" s="204"/>
      <c r="C3" s="204"/>
      <c r="D3" s="204"/>
      <c r="E3" s="204"/>
      <c r="F3" s="204"/>
      <c r="G3" s="204"/>
      <c r="H3" s="204"/>
    </row>
    <row r="4" spans="1:10" s="18" customFormat="1" x14ac:dyDescent="0.25">
      <c r="A4" s="58"/>
      <c r="B4" s="58"/>
      <c r="C4" s="58"/>
      <c r="D4" s="76"/>
      <c r="E4" s="205" t="s">
        <v>22</v>
      </c>
      <c r="F4" s="206"/>
      <c r="G4" s="207" t="s">
        <v>23</v>
      </c>
      <c r="H4" s="206"/>
      <c r="I4" s="186"/>
      <c r="J4" s="54"/>
    </row>
    <row r="5" spans="1:10" s="18" customFormat="1" x14ac:dyDescent="0.25">
      <c r="A5" s="58"/>
      <c r="B5" s="58"/>
      <c r="C5" s="58"/>
      <c r="D5" s="76"/>
      <c r="E5" s="60" t="s">
        <v>101</v>
      </c>
      <c r="F5" s="60" t="s">
        <v>107</v>
      </c>
      <c r="G5" s="97" t="str">
        <f>E5</f>
        <v>2024. évi</v>
      </c>
      <c r="H5" s="60" t="str">
        <f>F5</f>
        <v>2025. évi</v>
      </c>
      <c r="I5" s="186"/>
      <c r="J5" s="54"/>
    </row>
    <row r="6" spans="1:10" s="18" customFormat="1" x14ac:dyDescent="0.25">
      <c r="A6" s="58"/>
      <c r="B6" s="58"/>
      <c r="C6" s="58"/>
      <c r="D6" s="76"/>
      <c r="E6" s="60" t="s">
        <v>1</v>
      </c>
      <c r="F6" s="60" t="s">
        <v>1</v>
      </c>
      <c r="G6" s="97" t="str">
        <f>E6</f>
        <v>terv</v>
      </c>
      <c r="H6" s="60" t="str">
        <f>F6</f>
        <v>terv</v>
      </c>
      <c r="I6" s="186"/>
      <c r="J6" s="54"/>
    </row>
    <row r="7" spans="1:10" s="18" customFormat="1" ht="15" customHeight="1" x14ac:dyDescent="0.25">
      <c r="A7" s="77" t="s">
        <v>12</v>
      </c>
      <c r="B7" s="78" t="s">
        <v>44</v>
      </c>
      <c r="C7" s="78"/>
      <c r="D7" s="178"/>
      <c r="E7" s="86"/>
      <c r="F7" s="86"/>
      <c r="G7" s="123"/>
      <c r="H7" s="86"/>
      <c r="I7" s="186"/>
      <c r="J7" s="54"/>
    </row>
    <row r="8" spans="1:10" s="48" customFormat="1" ht="15.75" customHeight="1" x14ac:dyDescent="0.25">
      <c r="A8" s="63"/>
      <c r="B8" s="63"/>
      <c r="C8" s="63"/>
      <c r="D8" s="84"/>
      <c r="E8" s="71"/>
      <c r="F8" s="71"/>
      <c r="G8" s="126"/>
      <c r="H8" s="71"/>
      <c r="I8" s="187"/>
      <c r="J8" s="56"/>
    </row>
    <row r="9" spans="1:10" s="18" customFormat="1" ht="15" customHeight="1" x14ac:dyDescent="0.25">
      <c r="A9" s="77" t="s">
        <v>30</v>
      </c>
      <c r="B9" s="78" t="s">
        <v>45</v>
      </c>
      <c r="C9" s="78"/>
      <c r="D9" s="79"/>
      <c r="E9" s="85"/>
      <c r="F9" s="85"/>
      <c r="G9" s="123"/>
      <c r="H9" s="86"/>
      <c r="I9" s="186"/>
      <c r="J9" s="54"/>
    </row>
    <row r="10" spans="1:10" s="48" customFormat="1" ht="15" customHeight="1" x14ac:dyDescent="0.25">
      <c r="A10" s="63"/>
      <c r="B10" s="63"/>
      <c r="C10" s="63"/>
      <c r="D10" s="84"/>
      <c r="E10" s="71"/>
      <c r="F10" s="71"/>
      <c r="G10" s="127"/>
      <c r="H10" s="94"/>
      <c r="I10" s="187"/>
      <c r="J10" s="56"/>
    </row>
    <row r="11" spans="1:10" s="18" customFormat="1" ht="15" customHeight="1" x14ac:dyDescent="0.25">
      <c r="A11" s="77" t="s">
        <v>31</v>
      </c>
      <c r="B11" s="78" t="s">
        <v>46</v>
      </c>
      <c r="C11" s="78"/>
      <c r="D11" s="79"/>
      <c r="E11" s="85"/>
      <c r="F11" s="85"/>
      <c r="G11" s="123"/>
      <c r="H11" s="86"/>
      <c r="I11" s="186"/>
      <c r="J11" s="54"/>
    </row>
    <row r="12" spans="1:10" s="49" customFormat="1" ht="15" customHeight="1" x14ac:dyDescent="0.25">
      <c r="A12" s="82"/>
      <c r="B12" s="82"/>
      <c r="C12" s="82"/>
      <c r="D12" s="83"/>
      <c r="E12" s="88"/>
      <c r="F12" s="140"/>
      <c r="G12" s="92"/>
      <c r="H12" s="92"/>
      <c r="I12" s="139"/>
      <c r="J12" s="55"/>
    </row>
    <row r="13" spans="1:10" s="18" customFormat="1" ht="15" customHeight="1" x14ac:dyDescent="0.25">
      <c r="A13" s="77" t="s">
        <v>32</v>
      </c>
      <c r="B13" s="78" t="s">
        <v>47</v>
      </c>
      <c r="C13" s="78"/>
      <c r="D13" s="79"/>
      <c r="E13" s="85"/>
      <c r="F13" s="141"/>
      <c r="G13" s="86">
        <f>G14+G16+G20+G23+G25+G27+G29+G31+G33+G35+G37</f>
        <v>48259000</v>
      </c>
      <c r="H13" s="86">
        <f>H14+H16+H20+H23+H25+H27+H29+H31+H33+H35+H37</f>
        <v>40041000</v>
      </c>
      <c r="I13" s="186"/>
      <c r="J13" s="54"/>
    </row>
    <row r="14" spans="1:10" s="49" customFormat="1" ht="15" customHeight="1" x14ac:dyDescent="0.25">
      <c r="A14" s="82"/>
      <c r="B14" s="82"/>
      <c r="C14" s="82" t="s">
        <v>24</v>
      </c>
      <c r="D14" s="83" t="s">
        <v>71</v>
      </c>
      <c r="E14" s="88"/>
      <c r="F14" s="140"/>
      <c r="G14" s="92">
        <v>0</v>
      </c>
      <c r="H14" s="92">
        <v>0</v>
      </c>
      <c r="I14" s="139"/>
      <c r="J14" s="55"/>
    </row>
    <row r="15" spans="1:10" s="48" customFormat="1" ht="15" customHeight="1" x14ac:dyDescent="0.25">
      <c r="A15" s="63"/>
      <c r="B15" s="63"/>
      <c r="C15" s="63"/>
      <c r="D15" s="74"/>
      <c r="E15" s="71"/>
      <c r="F15" s="142"/>
      <c r="G15" s="71"/>
      <c r="H15" s="71"/>
      <c r="I15" s="187"/>
      <c r="J15" s="56"/>
    </row>
    <row r="16" spans="1:10" s="49" customFormat="1" ht="15" customHeight="1" x14ac:dyDescent="0.25">
      <c r="A16" s="82"/>
      <c r="B16" s="82"/>
      <c r="C16" s="82" t="s">
        <v>25</v>
      </c>
      <c r="D16" s="83" t="s">
        <v>48</v>
      </c>
      <c r="E16" s="88"/>
      <c r="F16" s="140"/>
      <c r="G16" s="92">
        <f>SUM(G17:G19)</f>
        <v>8543000</v>
      </c>
      <c r="H16" s="92">
        <f>SUM(H17:H19)</f>
        <v>7500000</v>
      </c>
      <c r="I16" s="139"/>
      <c r="J16" s="55"/>
    </row>
    <row r="17" spans="1:10" s="48" customFormat="1" ht="15" customHeight="1" x14ac:dyDescent="0.25">
      <c r="A17" s="63"/>
      <c r="B17" s="63"/>
      <c r="C17" s="63"/>
      <c r="D17" s="74" t="s">
        <v>6</v>
      </c>
      <c r="E17" s="71"/>
      <c r="F17" s="142"/>
      <c r="G17" s="71">
        <v>3543000</v>
      </c>
      <c r="H17" s="71">
        <v>2500000</v>
      </c>
      <c r="I17" s="187"/>
      <c r="J17" s="56"/>
    </row>
    <row r="18" spans="1:10" s="48" customFormat="1" ht="15" customHeight="1" x14ac:dyDescent="0.25">
      <c r="A18" s="63"/>
      <c r="B18" s="63"/>
      <c r="C18" s="63"/>
      <c r="D18" s="84" t="s">
        <v>67</v>
      </c>
      <c r="E18" s="90"/>
      <c r="F18" s="143"/>
      <c r="G18" s="71">
        <v>5000000</v>
      </c>
      <c r="H18" s="71">
        <v>5000000</v>
      </c>
      <c r="I18" s="187"/>
      <c r="J18" s="56"/>
    </row>
    <row r="19" spans="1:10" s="48" customFormat="1" ht="15" customHeight="1" x14ac:dyDescent="0.25">
      <c r="A19" s="63"/>
      <c r="B19" s="63"/>
      <c r="C19" s="63"/>
      <c r="D19" s="84"/>
      <c r="E19" s="70"/>
      <c r="F19" s="144"/>
      <c r="G19" s="126"/>
      <c r="H19" s="71"/>
      <c r="I19" s="187"/>
      <c r="J19" s="56"/>
    </row>
    <row r="20" spans="1:10" s="49" customFormat="1" ht="15" customHeight="1" x14ac:dyDescent="0.25">
      <c r="A20" s="82"/>
      <c r="B20" s="82"/>
      <c r="C20" s="82" t="s">
        <v>26</v>
      </c>
      <c r="D20" s="83" t="s">
        <v>49</v>
      </c>
      <c r="E20" s="88"/>
      <c r="F20" s="140"/>
      <c r="G20" s="125">
        <f>G21</f>
        <v>25500000</v>
      </c>
      <c r="H20" s="92">
        <f>H21</f>
        <v>19685000</v>
      </c>
      <c r="I20" s="139"/>
      <c r="J20" s="55"/>
    </row>
    <row r="21" spans="1:10" s="49" customFormat="1" ht="15" customHeight="1" x14ac:dyDescent="0.25">
      <c r="A21" s="82"/>
      <c r="B21" s="82"/>
      <c r="C21" s="82"/>
      <c r="D21" s="74" t="s">
        <v>95</v>
      </c>
      <c r="E21" s="88"/>
      <c r="F21" s="140"/>
      <c r="G21" s="71">
        <v>25500000</v>
      </c>
      <c r="H21" s="71">
        <v>19685000</v>
      </c>
      <c r="I21" s="139"/>
      <c r="J21" s="55"/>
    </row>
    <row r="22" spans="1:10" s="48" customFormat="1" ht="15" customHeight="1" x14ac:dyDescent="0.25">
      <c r="A22" s="63"/>
      <c r="B22" s="63"/>
      <c r="C22" s="63"/>
      <c r="D22" s="84"/>
      <c r="E22" s="70"/>
      <c r="F22" s="70"/>
      <c r="G22" s="126"/>
      <c r="H22" s="71"/>
      <c r="I22" s="187"/>
      <c r="J22" s="56"/>
    </row>
    <row r="23" spans="1:10" s="49" customFormat="1" ht="15" customHeight="1" x14ac:dyDescent="0.25">
      <c r="A23" s="82"/>
      <c r="B23" s="82"/>
      <c r="C23" s="82" t="s">
        <v>27</v>
      </c>
      <c r="D23" s="83" t="s">
        <v>50</v>
      </c>
      <c r="E23" s="88"/>
      <c r="F23" s="88"/>
      <c r="G23" s="125">
        <f>G24</f>
        <v>0</v>
      </c>
      <c r="H23" s="92">
        <f>H24</f>
        <v>0</v>
      </c>
      <c r="I23" s="139"/>
      <c r="J23" s="55"/>
    </row>
    <row r="24" spans="1:10" s="49" customFormat="1" ht="15" customHeight="1" x14ac:dyDescent="0.25">
      <c r="A24" s="82"/>
      <c r="B24" s="82"/>
      <c r="C24" s="82"/>
      <c r="D24" s="83"/>
      <c r="E24" s="88"/>
      <c r="F24" s="88"/>
      <c r="G24" s="125"/>
      <c r="H24" s="92"/>
      <c r="I24" s="139"/>
      <c r="J24" s="55"/>
    </row>
    <row r="25" spans="1:10" s="49" customFormat="1" ht="15" customHeight="1" x14ac:dyDescent="0.25">
      <c r="A25" s="82"/>
      <c r="B25" s="82"/>
      <c r="C25" s="82" t="s">
        <v>28</v>
      </c>
      <c r="D25" s="83" t="s">
        <v>51</v>
      </c>
      <c r="E25" s="88"/>
      <c r="F25" s="88"/>
      <c r="G25" s="125">
        <v>0</v>
      </c>
      <c r="H25" s="92">
        <v>0</v>
      </c>
      <c r="I25" s="139"/>
      <c r="J25" s="55"/>
    </row>
    <row r="26" spans="1:10" s="49" customFormat="1" ht="15" customHeight="1" x14ac:dyDescent="0.25">
      <c r="A26" s="82"/>
      <c r="B26" s="82"/>
      <c r="C26" s="82"/>
      <c r="D26" s="83"/>
      <c r="E26" s="88"/>
      <c r="F26" s="88"/>
      <c r="G26" s="125"/>
      <c r="H26" s="92"/>
      <c r="I26" s="139"/>
      <c r="J26" s="55"/>
    </row>
    <row r="27" spans="1:10" s="49" customFormat="1" ht="15" customHeight="1" x14ac:dyDescent="0.25">
      <c r="A27" s="82"/>
      <c r="B27" s="82"/>
      <c r="C27" s="82" t="s">
        <v>29</v>
      </c>
      <c r="D27" s="83" t="s">
        <v>52</v>
      </c>
      <c r="E27" s="88"/>
      <c r="F27" s="140"/>
      <c r="G27" s="91">
        <v>8807000</v>
      </c>
      <c r="H27" s="92">
        <v>7340000</v>
      </c>
      <c r="I27" s="139"/>
      <c r="J27" s="55"/>
    </row>
    <row r="28" spans="1:10" s="49" customFormat="1" ht="15" customHeight="1" x14ac:dyDescent="0.25">
      <c r="A28" s="82"/>
      <c r="B28" s="82"/>
      <c r="C28" s="82"/>
      <c r="D28" s="83"/>
      <c r="E28" s="88"/>
      <c r="F28" s="140"/>
      <c r="G28" s="91"/>
      <c r="H28" s="92"/>
      <c r="I28" s="177"/>
      <c r="J28" s="176"/>
    </row>
    <row r="29" spans="1:10" s="49" customFormat="1" ht="15" customHeight="1" x14ac:dyDescent="0.25">
      <c r="A29" s="82"/>
      <c r="B29" s="82"/>
      <c r="C29" s="82" t="s">
        <v>33</v>
      </c>
      <c r="D29" s="83" t="s">
        <v>53</v>
      </c>
      <c r="E29" s="88"/>
      <c r="F29" s="140"/>
      <c r="G29" s="91">
        <v>5409000</v>
      </c>
      <c r="H29" s="92">
        <v>5516000</v>
      </c>
      <c r="I29" s="139"/>
      <c r="J29" s="55"/>
    </row>
    <row r="30" spans="1:10" s="49" customFormat="1" ht="15" customHeight="1" x14ac:dyDescent="0.25">
      <c r="A30" s="82"/>
      <c r="B30" s="82"/>
      <c r="C30" s="82"/>
      <c r="D30" s="83"/>
      <c r="E30" s="88"/>
      <c r="F30" s="140"/>
      <c r="G30" s="91"/>
      <c r="H30" s="92"/>
      <c r="I30" s="139"/>
      <c r="J30" s="55"/>
    </row>
    <row r="31" spans="1:10" s="49" customFormat="1" ht="15" customHeight="1" x14ac:dyDescent="0.25">
      <c r="A31" s="82"/>
      <c r="B31" s="82"/>
      <c r="C31" s="82" t="s">
        <v>34</v>
      </c>
      <c r="D31" s="83" t="s">
        <v>54</v>
      </c>
      <c r="E31" s="88"/>
      <c r="F31" s="88"/>
      <c r="G31" s="125">
        <v>0</v>
      </c>
      <c r="H31" s="92">
        <v>0</v>
      </c>
      <c r="I31" s="139"/>
      <c r="J31" s="55"/>
    </row>
    <row r="32" spans="1:10" s="49" customFormat="1" ht="15" customHeight="1" x14ac:dyDescent="0.25">
      <c r="A32" s="82"/>
      <c r="B32" s="82"/>
      <c r="C32" s="82"/>
      <c r="D32" s="84"/>
      <c r="E32" s="71"/>
      <c r="F32" s="71"/>
      <c r="G32" s="125"/>
      <c r="H32" s="92"/>
      <c r="I32" s="139"/>
      <c r="J32" s="55"/>
    </row>
    <row r="33" spans="1:10" s="49" customFormat="1" ht="15" customHeight="1" x14ac:dyDescent="0.25">
      <c r="A33" s="82"/>
      <c r="B33" s="82"/>
      <c r="C33" s="82" t="s">
        <v>35</v>
      </c>
      <c r="D33" s="83" t="s">
        <v>55</v>
      </c>
      <c r="E33" s="88"/>
      <c r="F33" s="88"/>
      <c r="G33" s="125">
        <v>0</v>
      </c>
      <c r="H33" s="92">
        <v>0</v>
      </c>
      <c r="I33" s="139"/>
      <c r="J33" s="55"/>
    </row>
    <row r="34" spans="1:10" s="49" customFormat="1" ht="15" customHeight="1" x14ac:dyDescent="0.25">
      <c r="A34" s="82"/>
      <c r="B34" s="82"/>
      <c r="C34" s="82"/>
      <c r="D34" s="83"/>
      <c r="E34" s="88"/>
      <c r="F34" s="140"/>
      <c r="G34" s="125"/>
      <c r="H34" s="92"/>
      <c r="I34" s="139"/>
      <c r="J34" s="55"/>
    </row>
    <row r="35" spans="1:10" s="49" customFormat="1" ht="15" customHeight="1" x14ac:dyDescent="0.25">
      <c r="A35" s="82"/>
      <c r="B35" s="82"/>
      <c r="C35" s="82" t="s">
        <v>36</v>
      </c>
      <c r="D35" s="83" t="s">
        <v>68</v>
      </c>
      <c r="E35" s="88"/>
      <c r="F35" s="140"/>
      <c r="G35" s="92">
        <v>0</v>
      </c>
      <c r="H35" s="92">
        <v>0</v>
      </c>
      <c r="I35" s="139"/>
      <c r="J35" s="55"/>
    </row>
    <row r="36" spans="1:10" s="49" customFormat="1" ht="15" customHeight="1" x14ac:dyDescent="0.25">
      <c r="A36" s="82"/>
      <c r="B36" s="82"/>
      <c r="C36" s="82"/>
      <c r="D36" s="83"/>
      <c r="E36" s="88"/>
      <c r="F36" s="140"/>
      <c r="G36" s="92"/>
      <c r="H36" s="92"/>
      <c r="I36" s="139"/>
      <c r="J36" s="55"/>
    </row>
    <row r="37" spans="1:10" s="49" customFormat="1" ht="15" customHeight="1" x14ac:dyDescent="0.25">
      <c r="A37" s="82"/>
      <c r="B37" s="82"/>
      <c r="C37" s="82" t="s">
        <v>69</v>
      </c>
      <c r="D37" s="83" t="s">
        <v>70</v>
      </c>
      <c r="E37" s="88"/>
      <c r="F37" s="140"/>
      <c r="G37" s="92">
        <v>0</v>
      </c>
      <c r="H37" s="92">
        <v>0</v>
      </c>
      <c r="I37" s="139"/>
      <c r="J37" s="55"/>
    </row>
    <row r="38" spans="1:10" s="49" customFormat="1" ht="15" customHeight="1" x14ac:dyDescent="0.25">
      <c r="A38" s="82"/>
      <c r="B38" s="82"/>
      <c r="C38" s="82"/>
      <c r="D38" s="83"/>
      <c r="E38" s="88"/>
      <c r="F38" s="140"/>
      <c r="G38" s="92"/>
      <c r="H38" s="92"/>
      <c r="I38" s="139"/>
      <c r="J38" s="55"/>
    </row>
    <row r="39" spans="1:10" s="18" customFormat="1" ht="15" customHeight="1" x14ac:dyDescent="0.25">
      <c r="A39" s="77" t="s">
        <v>37</v>
      </c>
      <c r="B39" s="78" t="s">
        <v>56</v>
      </c>
      <c r="C39" s="78"/>
      <c r="D39" s="79"/>
      <c r="E39" s="86"/>
      <c r="F39" s="141"/>
      <c r="G39" s="86"/>
      <c r="H39" s="86"/>
      <c r="I39" s="186"/>
      <c r="J39" s="54"/>
    </row>
    <row r="40" spans="1:10" s="49" customFormat="1" ht="15" customHeight="1" x14ac:dyDescent="0.25">
      <c r="A40" s="82"/>
      <c r="B40" s="82"/>
      <c r="C40" s="82"/>
      <c r="D40" s="84"/>
      <c r="E40" s="71"/>
      <c r="F40" s="142"/>
      <c r="G40" s="71"/>
      <c r="H40" s="71"/>
      <c r="I40" s="139"/>
      <c r="J40" s="55"/>
    </row>
    <row r="41" spans="1:10" s="18" customFormat="1" ht="15" customHeight="1" x14ac:dyDescent="0.25">
      <c r="A41" s="77" t="s">
        <v>38</v>
      </c>
      <c r="B41" s="78" t="s">
        <v>57</v>
      </c>
      <c r="C41" s="78"/>
      <c r="D41" s="79"/>
      <c r="E41" s="85"/>
      <c r="F41" s="141"/>
      <c r="G41" s="85"/>
      <c r="H41" s="85"/>
      <c r="I41" s="186"/>
      <c r="J41" s="54"/>
    </row>
    <row r="42" spans="1:10" s="49" customFormat="1" ht="15" customHeight="1" x14ac:dyDescent="0.25">
      <c r="A42" s="82"/>
      <c r="B42" s="82"/>
      <c r="C42" s="82"/>
      <c r="D42" s="84"/>
      <c r="E42" s="71"/>
      <c r="F42" s="142"/>
      <c r="G42" s="71"/>
      <c r="H42" s="71"/>
      <c r="I42" s="139"/>
      <c r="J42" s="55"/>
    </row>
    <row r="43" spans="1:10" s="18" customFormat="1" ht="15" customHeight="1" x14ac:dyDescent="0.25">
      <c r="A43" s="77" t="s">
        <v>39</v>
      </c>
      <c r="B43" s="78" t="s">
        <v>58</v>
      </c>
      <c r="C43" s="78"/>
      <c r="D43" s="79"/>
      <c r="E43" s="85"/>
      <c r="F43" s="141"/>
      <c r="G43" s="85"/>
      <c r="H43" s="85"/>
      <c r="I43" s="186"/>
      <c r="J43" s="54"/>
    </row>
    <row r="44" spans="1:10" s="49" customFormat="1" ht="15" customHeight="1" thickBot="1" x14ac:dyDescent="0.3">
      <c r="A44" s="82"/>
      <c r="B44" s="82"/>
      <c r="C44" s="82"/>
      <c r="D44" s="84"/>
      <c r="E44" s="71"/>
      <c r="F44" s="145"/>
      <c r="G44" s="126"/>
      <c r="H44" s="71"/>
      <c r="I44" s="139"/>
      <c r="J44" s="55"/>
    </row>
    <row r="45" spans="1:10" s="45" customFormat="1" ht="15" customHeight="1" thickBot="1" x14ac:dyDescent="0.3">
      <c r="A45" s="199" t="s">
        <v>40</v>
      </c>
      <c r="B45" s="200"/>
      <c r="C45" s="200"/>
      <c r="D45" s="200"/>
      <c r="E45" s="137"/>
      <c r="F45" s="137"/>
      <c r="G45" s="95">
        <f>G7+G9+G11+G13+G39+G41+G43</f>
        <v>48259000</v>
      </c>
      <c r="H45" s="138">
        <f>H13</f>
        <v>40041000</v>
      </c>
      <c r="I45" s="188"/>
    </row>
    <row r="46" spans="1:10" s="18" customFormat="1" ht="15" customHeight="1" x14ac:dyDescent="0.25">
      <c r="A46" s="77" t="s">
        <v>41</v>
      </c>
      <c r="B46" s="78" t="s">
        <v>59</v>
      </c>
      <c r="C46" s="78"/>
      <c r="D46" s="79"/>
      <c r="E46" s="85"/>
      <c r="F46" s="85"/>
      <c r="G46" s="123">
        <f t="shared" ref="G46:H46" si="0">G47</f>
        <v>1628847691</v>
      </c>
      <c r="H46" s="85">
        <f t="shared" si="0"/>
        <v>1760028867</v>
      </c>
      <c r="I46" s="186"/>
      <c r="J46" s="54"/>
    </row>
    <row r="47" spans="1:10" s="18" customFormat="1" ht="15" customHeight="1" x14ac:dyDescent="0.25">
      <c r="A47" s="3"/>
      <c r="B47" s="75"/>
      <c r="C47" s="80" t="s">
        <v>60</v>
      </c>
      <c r="D47" s="81"/>
      <c r="E47" s="87"/>
      <c r="F47" s="87"/>
      <c r="G47" s="124">
        <f>G48+G49</f>
        <v>1628847691</v>
      </c>
      <c r="H47" s="87">
        <f>H48+H49</f>
        <v>1760028867</v>
      </c>
      <c r="I47" s="186"/>
      <c r="J47" s="54"/>
    </row>
    <row r="48" spans="1:10" s="49" customFormat="1" ht="15" customHeight="1" x14ac:dyDescent="0.25">
      <c r="A48" s="82"/>
      <c r="B48" s="82"/>
      <c r="C48" s="82" t="s">
        <v>24</v>
      </c>
      <c r="D48" s="83" t="s">
        <v>83</v>
      </c>
      <c r="E48" s="91"/>
      <c r="F48" s="151"/>
      <c r="G48" s="91">
        <v>11831351</v>
      </c>
      <c r="H48" s="91">
        <v>14624516</v>
      </c>
      <c r="I48" s="139"/>
      <c r="J48" s="55"/>
    </row>
    <row r="49" spans="1:10" s="49" customFormat="1" ht="15" customHeight="1" thickBot="1" x14ac:dyDescent="0.3">
      <c r="A49" s="82"/>
      <c r="B49" s="82"/>
      <c r="C49" s="82" t="s">
        <v>25</v>
      </c>
      <c r="D49" s="83" t="s">
        <v>84</v>
      </c>
      <c r="E49" s="91"/>
      <c r="F49" s="152"/>
      <c r="G49" s="92">
        <v>1617016340</v>
      </c>
      <c r="H49" s="92">
        <f>Kiad.rovatonként!K33-Bev.részletes!H45-Bev.részletes!H48</f>
        <v>1745404351</v>
      </c>
      <c r="I49" s="139"/>
      <c r="J49" s="55"/>
    </row>
    <row r="50" spans="1:10" s="45" customFormat="1" ht="15" customHeight="1" thickBot="1" x14ac:dyDescent="0.3">
      <c r="A50" s="199" t="s">
        <v>62</v>
      </c>
      <c r="B50" s="200"/>
      <c r="C50" s="200"/>
      <c r="D50" s="201"/>
      <c r="E50" s="96"/>
      <c r="F50" s="138"/>
      <c r="G50" s="95">
        <f>G45+G46</f>
        <v>1677106691</v>
      </c>
      <c r="H50" s="137">
        <f>H45+H46</f>
        <v>1800069867</v>
      </c>
      <c r="I50" s="47"/>
      <c r="J50" s="57"/>
    </row>
  </sheetData>
  <mergeCells count="7">
    <mergeCell ref="A50:D50"/>
    <mergeCell ref="A45:D45"/>
    <mergeCell ref="A1:H1"/>
    <mergeCell ref="A2:H2"/>
    <mergeCell ref="A3:H3"/>
    <mergeCell ref="E4:F4"/>
    <mergeCell ref="G4:H4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60" orientation="landscape" r:id="rId1"/>
  <rowBreaks count="1" manualBreakCount="1">
    <brk id="50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10" zoomScale="140" zoomScaleNormal="140" zoomScaleSheetLayoutView="100" workbookViewId="0">
      <selection activeCell="F28" sqref="F28"/>
    </sheetView>
  </sheetViews>
  <sheetFormatPr defaultRowHeight="15.75" x14ac:dyDescent="0.25"/>
  <cols>
    <col min="1" max="1" width="4.5703125" style="3" customWidth="1"/>
    <col min="2" max="2" width="3.28515625" style="3" customWidth="1"/>
    <col min="3" max="3" width="4.28515625" style="3" customWidth="1"/>
    <col min="4" max="4" width="76.5703125" style="3" customWidth="1"/>
    <col min="5" max="5" width="14.7109375" style="3" customWidth="1"/>
    <col min="6" max="6" width="14.85546875" style="3" customWidth="1"/>
    <col min="7" max="7" width="3.140625" style="8" customWidth="1"/>
    <col min="8" max="8" width="9.140625" style="8"/>
    <col min="9" max="9" width="11.85546875" style="53" bestFit="1" customWidth="1"/>
    <col min="10" max="16384" width="9.140625" style="8"/>
  </cols>
  <sheetData>
    <row r="1" spans="1:9" x14ac:dyDescent="0.25">
      <c r="A1" s="202" t="str">
        <f>Bev.részletes!A1:H1</f>
        <v>SIÓFOKI KÖZÖS ÖNKORMÁNYZATI HIVATAL KÖLTSÉGVETÉSI ÉS FINANSZÍROZÁSI BEVÉTELEI</v>
      </c>
      <c r="B1" s="202"/>
      <c r="C1" s="202"/>
      <c r="D1" s="202"/>
      <c r="E1" s="202"/>
      <c r="F1" s="202"/>
    </row>
    <row r="2" spans="1:9" x14ac:dyDescent="0.25">
      <c r="A2" s="202" t="str">
        <f>Bev.részletes!A2:H2</f>
        <v>2025. év</v>
      </c>
      <c r="B2" s="202"/>
      <c r="C2" s="202"/>
      <c r="D2" s="202"/>
      <c r="E2" s="202"/>
      <c r="F2" s="202"/>
    </row>
    <row r="3" spans="1:9" ht="12.75" x14ac:dyDescent="0.2">
      <c r="A3" s="204" t="s">
        <v>93</v>
      </c>
      <c r="B3" s="204"/>
      <c r="C3" s="204"/>
      <c r="D3" s="204"/>
      <c r="E3" s="204"/>
      <c r="F3" s="204"/>
    </row>
    <row r="4" spans="1:9" s="18" customFormat="1" x14ac:dyDescent="0.25">
      <c r="A4" s="58"/>
      <c r="B4" s="58"/>
      <c r="C4" s="58"/>
      <c r="D4" s="76"/>
      <c r="E4" s="59" t="s">
        <v>101</v>
      </c>
      <c r="F4" s="59" t="s">
        <v>107</v>
      </c>
      <c r="G4" s="46"/>
      <c r="I4" s="54"/>
    </row>
    <row r="5" spans="1:9" s="18" customFormat="1" x14ac:dyDescent="0.25">
      <c r="A5" s="58"/>
      <c r="B5" s="58"/>
      <c r="C5" s="58"/>
      <c r="D5" s="76"/>
      <c r="E5" s="59" t="s">
        <v>1</v>
      </c>
      <c r="F5" s="59" t="s">
        <v>1</v>
      </c>
      <c r="G5" s="46"/>
      <c r="I5" s="54"/>
    </row>
    <row r="6" spans="1:9" s="18" customFormat="1" ht="15" customHeight="1" x14ac:dyDescent="0.25">
      <c r="A6" s="77" t="s">
        <v>12</v>
      </c>
      <c r="B6" s="78" t="str">
        <f>Bev.részletes!B7</f>
        <v>Működési célú támogatások államháztartáson belülről (B1)</v>
      </c>
      <c r="C6" s="78"/>
      <c r="D6" s="178"/>
      <c r="E6" s="86"/>
      <c r="F6" s="86"/>
      <c r="I6" s="54"/>
    </row>
    <row r="7" spans="1:9" s="48" customFormat="1" ht="15.75" customHeight="1" x14ac:dyDescent="0.25">
      <c r="A7" s="63"/>
      <c r="B7" s="63"/>
      <c r="C7" s="63"/>
      <c r="D7" s="84"/>
      <c r="E7" s="89"/>
      <c r="F7" s="71"/>
      <c r="I7" s="56"/>
    </row>
    <row r="8" spans="1:9" s="18" customFormat="1" ht="15" customHeight="1" x14ac:dyDescent="0.25">
      <c r="A8" s="77" t="s">
        <v>30</v>
      </c>
      <c r="B8" s="78" t="str">
        <f>Bev.részletes!B9</f>
        <v>Felhalmozási célú támogatások államháztartáson belülről (B2)</v>
      </c>
      <c r="C8" s="78"/>
      <c r="D8" s="79"/>
      <c r="E8" s="86"/>
      <c r="F8" s="86"/>
      <c r="I8" s="54"/>
    </row>
    <row r="9" spans="1:9" s="48" customFormat="1" ht="15" customHeight="1" x14ac:dyDescent="0.25">
      <c r="A9" s="63"/>
      <c r="B9" s="63"/>
      <c r="C9" s="63"/>
      <c r="D9" s="84"/>
      <c r="E9" s="93"/>
      <c r="F9" s="94"/>
      <c r="I9" s="56"/>
    </row>
    <row r="10" spans="1:9" s="18" customFormat="1" ht="15" customHeight="1" x14ac:dyDescent="0.25">
      <c r="A10" s="77" t="s">
        <v>31</v>
      </c>
      <c r="B10" s="78" t="str">
        <f>Bev.részletes!B11</f>
        <v>Közhatalmi bevételek (B3)</v>
      </c>
      <c r="C10" s="78"/>
      <c r="D10" s="79"/>
      <c r="E10" s="86"/>
      <c r="F10" s="86"/>
      <c r="I10" s="54"/>
    </row>
    <row r="11" spans="1:9" s="49" customFormat="1" ht="15" customHeight="1" x14ac:dyDescent="0.25">
      <c r="A11" s="82"/>
      <c r="B11" s="82"/>
      <c r="C11" s="82"/>
      <c r="D11" s="83"/>
      <c r="E11" s="92"/>
      <c r="F11" s="92"/>
      <c r="I11" s="55"/>
    </row>
    <row r="12" spans="1:9" s="18" customFormat="1" ht="15" customHeight="1" x14ac:dyDescent="0.25">
      <c r="A12" s="77" t="s">
        <v>32</v>
      </c>
      <c r="B12" s="78" t="str">
        <f>Bev.részletes!B13</f>
        <v>Működési bevételek (B4)</v>
      </c>
      <c r="C12" s="78"/>
      <c r="D12" s="79"/>
      <c r="E12" s="86">
        <f>Bev.részletes!E13+Bev.részletes!G13</f>
        <v>48259000</v>
      </c>
      <c r="F12" s="86">
        <f>Bev.részletes!H13</f>
        <v>40041000</v>
      </c>
      <c r="I12" s="54"/>
    </row>
    <row r="13" spans="1:9" s="49" customFormat="1" ht="15" customHeight="1" x14ac:dyDescent="0.25">
      <c r="A13" s="82"/>
      <c r="B13" s="82"/>
      <c r="C13" s="82" t="s">
        <v>24</v>
      </c>
      <c r="D13" s="83" t="str">
        <f>Bev.részletes!D14</f>
        <v>Készletértékesítés ellenértéke (B401)</v>
      </c>
      <c r="E13" s="92">
        <f>Bev.részletes!E14+Bev.részletes!G14</f>
        <v>0</v>
      </c>
      <c r="F13" s="92">
        <f>Bev.részletes!H14</f>
        <v>0</v>
      </c>
      <c r="I13" s="55"/>
    </row>
    <row r="14" spans="1:9" s="48" customFormat="1" ht="15" customHeight="1" x14ac:dyDescent="0.25">
      <c r="A14" s="63"/>
      <c r="B14" s="63"/>
      <c r="C14" s="63"/>
      <c r="D14" s="74"/>
      <c r="E14" s="71"/>
      <c r="F14" s="71"/>
      <c r="I14" s="56"/>
    </row>
    <row r="15" spans="1:9" s="49" customFormat="1" ht="15" customHeight="1" x14ac:dyDescent="0.25">
      <c r="A15" s="82"/>
      <c r="B15" s="82"/>
      <c r="C15" s="82" t="s">
        <v>25</v>
      </c>
      <c r="D15" s="83" t="str">
        <f>Bev.részletes!D16</f>
        <v>Szolgáltatások ellenértéke (B402)</v>
      </c>
      <c r="E15" s="92">
        <f>Bev.részletes!E16+Bev.részletes!G16</f>
        <v>8543000</v>
      </c>
      <c r="F15" s="92">
        <f>Bev.részletes!H16</f>
        <v>7500000</v>
      </c>
      <c r="I15" s="55"/>
    </row>
    <row r="16" spans="1:9" s="48" customFormat="1" ht="15" customHeight="1" x14ac:dyDescent="0.25">
      <c r="A16" s="63"/>
      <c r="B16" s="63"/>
      <c r="C16" s="63"/>
      <c r="D16" s="74" t="str">
        <f>Bev.részletes!D17</f>
        <v>Családi események szervezése</v>
      </c>
      <c r="E16" s="71">
        <f>Bev.részletes!E17+Bev.részletes!G17</f>
        <v>3543000</v>
      </c>
      <c r="F16" s="71">
        <f>Bev.részletes!H17</f>
        <v>2500000</v>
      </c>
      <c r="I16" s="56"/>
    </row>
    <row r="17" spans="1:9" s="48" customFormat="1" ht="15" customHeight="1" x14ac:dyDescent="0.25">
      <c r="A17" s="63"/>
      <c r="B17" s="63"/>
      <c r="C17" s="63"/>
      <c r="D17" s="84" t="str">
        <f>Bev.részletes!D18</f>
        <v>DBRHÖ Társulás működésével kapcsolatos feladatellátáshoz hozzájárulás</v>
      </c>
      <c r="E17" s="71">
        <f>Bev.részletes!E18+Bev.részletes!G18</f>
        <v>5000000</v>
      </c>
      <c r="F17" s="71">
        <f>Bev.részletes!H18</f>
        <v>5000000</v>
      </c>
      <c r="I17" s="56"/>
    </row>
    <row r="18" spans="1:9" s="48" customFormat="1" ht="15" customHeight="1" x14ac:dyDescent="0.25">
      <c r="A18" s="63"/>
      <c r="B18" s="63"/>
      <c r="C18" s="63"/>
      <c r="D18" s="84"/>
      <c r="E18" s="71"/>
      <c r="F18" s="71"/>
      <c r="I18" s="56"/>
    </row>
    <row r="19" spans="1:9" s="49" customFormat="1" ht="15" customHeight="1" x14ac:dyDescent="0.25">
      <c r="A19" s="82"/>
      <c r="B19" s="82"/>
      <c r="C19" s="82" t="s">
        <v>26</v>
      </c>
      <c r="D19" s="83" t="str">
        <f>Bev.részletes!D20</f>
        <v>Közvetített szolgáltatások ellenértéke (B403)</v>
      </c>
      <c r="E19" s="92">
        <f>Bev.részletes!E20+Bev.részletes!G20</f>
        <v>25500000</v>
      </c>
      <c r="F19" s="92">
        <f>Bev.részletes!H20</f>
        <v>19685000</v>
      </c>
      <c r="I19" s="55"/>
    </row>
    <row r="20" spans="1:9" s="49" customFormat="1" ht="15" customHeight="1" x14ac:dyDescent="0.25">
      <c r="A20" s="82"/>
      <c r="B20" s="82"/>
      <c r="C20" s="82"/>
      <c r="D20" s="74" t="str">
        <f>Bev.részletes!D21</f>
        <v>Továbbszámlázott szolgáltatás</v>
      </c>
      <c r="E20" s="71">
        <f>Bev.részletes!E21+Bev.részletes!G21</f>
        <v>25500000</v>
      </c>
      <c r="F20" s="71">
        <f>Bev.részletes!H21</f>
        <v>19685000</v>
      </c>
      <c r="I20" s="55"/>
    </row>
    <row r="21" spans="1:9" s="48" customFormat="1" ht="15" customHeight="1" x14ac:dyDescent="0.25">
      <c r="A21" s="63"/>
      <c r="B21" s="63"/>
      <c r="C21" s="63"/>
      <c r="D21" s="84"/>
      <c r="E21" s="71"/>
      <c r="F21" s="71"/>
      <c r="I21" s="56"/>
    </row>
    <row r="22" spans="1:9" s="49" customFormat="1" ht="15" customHeight="1" x14ac:dyDescent="0.25">
      <c r="A22" s="82"/>
      <c r="B22" s="82"/>
      <c r="C22" s="82" t="s">
        <v>27</v>
      </c>
      <c r="D22" s="83" t="str">
        <f>Bev.részletes!D23</f>
        <v>Tulajdonosi bevételek (B404)</v>
      </c>
      <c r="E22" s="92">
        <f>Bev.részletes!E23+Bev.részletes!G23</f>
        <v>0</v>
      </c>
      <c r="F22" s="92">
        <f>Bev.részletes!H23</f>
        <v>0</v>
      </c>
      <c r="I22" s="55"/>
    </row>
    <row r="23" spans="1:9" s="49" customFormat="1" ht="15" customHeight="1" x14ac:dyDescent="0.25">
      <c r="A23" s="82"/>
      <c r="B23" s="82"/>
      <c r="C23" s="82"/>
      <c r="D23" s="83"/>
      <c r="E23" s="92"/>
      <c r="F23" s="92"/>
      <c r="I23" s="55"/>
    </row>
    <row r="24" spans="1:9" s="49" customFormat="1" ht="15" customHeight="1" x14ac:dyDescent="0.25">
      <c r="A24" s="82"/>
      <c r="B24" s="82"/>
      <c r="C24" s="82" t="s">
        <v>28</v>
      </c>
      <c r="D24" s="83" t="str">
        <f>Bev.részletes!D25</f>
        <v>Ellátási díjak (B405)</v>
      </c>
      <c r="E24" s="92">
        <f>Bev.részletes!E25+Bev.részletes!G25</f>
        <v>0</v>
      </c>
      <c r="F24" s="92">
        <f>Bev.részletes!H25</f>
        <v>0</v>
      </c>
      <c r="I24" s="55"/>
    </row>
    <row r="25" spans="1:9" s="49" customFormat="1" ht="15" customHeight="1" x14ac:dyDescent="0.25">
      <c r="A25" s="82"/>
      <c r="B25" s="82"/>
      <c r="C25" s="82"/>
      <c r="D25" s="83"/>
      <c r="E25" s="92"/>
      <c r="F25" s="92"/>
      <c r="I25" s="55"/>
    </row>
    <row r="26" spans="1:9" s="49" customFormat="1" ht="15" customHeight="1" x14ac:dyDescent="0.25">
      <c r="A26" s="82"/>
      <c r="B26" s="82"/>
      <c r="C26" s="82" t="s">
        <v>29</v>
      </c>
      <c r="D26" s="83" t="str">
        <f>Bev.részletes!D27</f>
        <v>Kiszámlázott általános forgalmi adó (B406)</v>
      </c>
      <c r="E26" s="92">
        <f>Bev.részletes!E27+Bev.részletes!G27</f>
        <v>8807000</v>
      </c>
      <c r="F26" s="92">
        <f>Bev.részletes!H27</f>
        <v>7340000</v>
      </c>
      <c r="I26" s="55"/>
    </row>
    <row r="27" spans="1:9" s="49" customFormat="1" ht="15" customHeight="1" x14ac:dyDescent="0.25">
      <c r="A27" s="82"/>
      <c r="B27" s="82"/>
      <c r="C27" s="82"/>
      <c r="D27" s="83"/>
      <c r="E27" s="92"/>
      <c r="F27" s="92"/>
      <c r="I27" s="55"/>
    </row>
    <row r="28" spans="1:9" s="49" customFormat="1" ht="15" customHeight="1" x14ac:dyDescent="0.25">
      <c r="A28" s="82"/>
      <c r="B28" s="82"/>
      <c r="C28" s="82" t="s">
        <v>33</v>
      </c>
      <c r="D28" s="83" t="str">
        <f>Bev.részletes!D29</f>
        <v>Általános forgalmi adó visszatérítése (B407)</v>
      </c>
      <c r="E28" s="92">
        <f>Bev.részletes!E29+Bev.részletes!G29</f>
        <v>5409000</v>
      </c>
      <c r="F28" s="92">
        <f>Bev.részletes!H29</f>
        <v>5516000</v>
      </c>
      <c r="I28" s="55"/>
    </row>
    <row r="29" spans="1:9" s="49" customFormat="1" ht="15" customHeight="1" x14ac:dyDescent="0.25">
      <c r="A29" s="82"/>
      <c r="B29" s="82"/>
      <c r="C29" s="82"/>
      <c r="D29" s="83"/>
      <c r="E29" s="92"/>
      <c r="F29" s="92"/>
      <c r="I29" s="55"/>
    </row>
    <row r="30" spans="1:9" s="49" customFormat="1" ht="15" customHeight="1" x14ac:dyDescent="0.25">
      <c r="A30" s="82"/>
      <c r="B30" s="82"/>
      <c r="C30" s="82" t="s">
        <v>34</v>
      </c>
      <c r="D30" s="83" t="str">
        <f>Bev.részletes!D31</f>
        <v>Kamatbevételek (B408)</v>
      </c>
      <c r="E30" s="92">
        <f>Bev.részletes!E31+Bev.részletes!G31</f>
        <v>0</v>
      </c>
      <c r="F30" s="92">
        <f>Bev.részletes!H31</f>
        <v>0</v>
      </c>
      <c r="I30" s="55"/>
    </row>
    <row r="31" spans="1:9" s="49" customFormat="1" ht="15" customHeight="1" x14ac:dyDescent="0.25">
      <c r="A31" s="82"/>
      <c r="B31" s="82"/>
      <c r="C31" s="82"/>
      <c r="D31" s="84"/>
      <c r="E31" s="89"/>
      <c r="F31" s="92"/>
      <c r="I31" s="55"/>
    </row>
    <row r="32" spans="1:9" s="49" customFormat="1" ht="15" customHeight="1" x14ac:dyDescent="0.25">
      <c r="A32" s="82"/>
      <c r="B32" s="82"/>
      <c r="C32" s="82" t="s">
        <v>35</v>
      </c>
      <c r="D32" s="83" t="str">
        <f>Bev.részletes!D33</f>
        <v>Egyéb pénzügyi műveletek bevételei (B409)</v>
      </c>
      <c r="E32" s="92">
        <f>Bev.részletes!E33+Bev.részletes!G33</f>
        <v>0</v>
      </c>
      <c r="F32" s="92">
        <f>Bev.részletes!H33</f>
        <v>0</v>
      </c>
      <c r="I32" s="55"/>
    </row>
    <row r="33" spans="1:9" s="49" customFormat="1" ht="15" customHeight="1" x14ac:dyDescent="0.25">
      <c r="A33" s="82"/>
      <c r="B33" s="82"/>
      <c r="C33" s="82"/>
      <c r="D33" s="83"/>
      <c r="E33" s="92"/>
      <c r="F33" s="92"/>
      <c r="I33" s="55"/>
    </row>
    <row r="34" spans="1:9" s="49" customFormat="1" ht="15" customHeight="1" x14ac:dyDescent="0.25">
      <c r="A34" s="82"/>
      <c r="B34" s="82"/>
      <c r="C34" s="82" t="s">
        <v>36</v>
      </c>
      <c r="D34" s="83" t="str">
        <f>Bev.részletes!D35</f>
        <v>Biztosító által fizetett kártérítés (B410)</v>
      </c>
      <c r="E34" s="92">
        <f>Bev.részletes!E35+Bev.részletes!G35</f>
        <v>0</v>
      </c>
      <c r="F34" s="92">
        <f>Bev.részletes!H35</f>
        <v>0</v>
      </c>
      <c r="I34" s="55"/>
    </row>
    <row r="35" spans="1:9" s="49" customFormat="1" ht="15" customHeight="1" x14ac:dyDescent="0.25">
      <c r="A35" s="82"/>
      <c r="B35" s="82"/>
      <c r="C35" s="82"/>
      <c r="D35" s="83"/>
      <c r="E35" s="92"/>
      <c r="F35" s="92"/>
      <c r="I35" s="55"/>
    </row>
    <row r="36" spans="1:9" s="49" customFormat="1" ht="15" customHeight="1" x14ac:dyDescent="0.25">
      <c r="A36" s="82"/>
      <c r="B36" s="82"/>
      <c r="C36" s="82" t="s">
        <v>69</v>
      </c>
      <c r="D36" s="83" t="str">
        <f>Bev.részletes!D37</f>
        <v>Egyéb működési bevételek (B411)</v>
      </c>
      <c r="E36" s="92">
        <f>Bev.részletes!E37+Bev.részletes!G37</f>
        <v>0</v>
      </c>
      <c r="F36" s="92">
        <f>Bev.részletes!H37</f>
        <v>0</v>
      </c>
      <c r="I36" s="55"/>
    </row>
    <row r="37" spans="1:9" s="49" customFormat="1" ht="15" customHeight="1" x14ac:dyDescent="0.25">
      <c r="A37" s="82"/>
      <c r="B37" s="82"/>
      <c r="C37" s="82"/>
      <c r="D37" s="83"/>
      <c r="E37" s="92"/>
      <c r="F37" s="92"/>
      <c r="I37" s="55"/>
    </row>
    <row r="38" spans="1:9" s="18" customFormat="1" ht="15" customHeight="1" x14ac:dyDescent="0.25">
      <c r="A38" s="77" t="s">
        <v>37</v>
      </c>
      <c r="B38" s="78" t="str">
        <f>Bev.részletes!B39</f>
        <v>Felhalmozási bevételek (B5)</v>
      </c>
      <c r="C38" s="78"/>
      <c r="D38" s="79"/>
      <c r="E38" s="85"/>
      <c r="F38" s="86"/>
      <c r="I38" s="54"/>
    </row>
    <row r="39" spans="1:9" s="49" customFormat="1" ht="15" customHeight="1" x14ac:dyDescent="0.25">
      <c r="A39" s="82"/>
      <c r="B39" s="82"/>
      <c r="C39" s="82"/>
      <c r="D39" s="84"/>
      <c r="E39" s="89"/>
      <c r="F39" s="71"/>
      <c r="I39" s="55"/>
    </row>
    <row r="40" spans="1:9" s="18" customFormat="1" ht="15" customHeight="1" x14ac:dyDescent="0.25">
      <c r="A40" s="77" t="s">
        <v>38</v>
      </c>
      <c r="B40" s="78" t="str">
        <f>Bev.részletes!B41</f>
        <v>Működési célú átvett pénzeszközök (B6)</v>
      </c>
      <c r="C40" s="78"/>
      <c r="D40" s="79"/>
      <c r="E40" s="85"/>
      <c r="F40" s="85"/>
      <c r="I40" s="54"/>
    </row>
    <row r="41" spans="1:9" s="49" customFormat="1" ht="15" customHeight="1" x14ac:dyDescent="0.25">
      <c r="A41" s="82"/>
      <c r="B41" s="82"/>
      <c r="C41" s="82"/>
      <c r="D41" s="84"/>
      <c r="E41" s="71"/>
      <c r="F41" s="71"/>
      <c r="I41" s="55"/>
    </row>
    <row r="42" spans="1:9" s="18" customFormat="1" ht="15" customHeight="1" x14ac:dyDescent="0.25">
      <c r="A42" s="77" t="s">
        <v>39</v>
      </c>
      <c r="B42" s="78" t="str">
        <f>Bev.részletes!B43</f>
        <v>Felhalmozási célú átvett pénzeszközök (B7)</v>
      </c>
      <c r="C42" s="78"/>
      <c r="D42" s="79"/>
      <c r="E42" s="85"/>
      <c r="F42" s="85"/>
      <c r="I42" s="54"/>
    </row>
    <row r="43" spans="1:9" s="49" customFormat="1" ht="15" customHeight="1" thickBot="1" x14ac:dyDescent="0.3">
      <c r="A43" s="82"/>
      <c r="B43" s="82"/>
      <c r="C43" s="82"/>
      <c r="D43" s="84"/>
      <c r="E43" s="71"/>
      <c r="F43" s="71"/>
      <c r="I43" s="55"/>
    </row>
    <row r="44" spans="1:9" s="45" customFormat="1" ht="15" customHeight="1" thickBot="1" x14ac:dyDescent="0.3">
      <c r="A44" s="199" t="str">
        <f>Bev.részletes!A45:D45</f>
        <v>KÖLTSÉGVETÉSI BEVÉTELEK</v>
      </c>
      <c r="B44" s="200"/>
      <c r="C44" s="200"/>
      <c r="D44" s="208"/>
      <c r="E44" s="95">
        <f>Bev.részletes!E45+Bev.részletes!G45</f>
        <v>48259000</v>
      </c>
      <c r="F44" s="128">
        <f>Bev.részletes!H45</f>
        <v>40041000</v>
      </c>
      <c r="H44" s="47"/>
      <c r="I44" s="57"/>
    </row>
    <row r="45" spans="1:9" s="18" customFormat="1" ht="15" customHeight="1" x14ac:dyDescent="0.25">
      <c r="A45" s="77" t="s">
        <v>41</v>
      </c>
      <c r="B45" s="78" t="str">
        <f>Bev.részletes!B46</f>
        <v>Finanszírozási bevételek (B8)</v>
      </c>
      <c r="C45" s="78"/>
      <c r="D45" s="79"/>
      <c r="E45" s="85">
        <f>Bev.részletes!E46+Bev.részletes!G46</f>
        <v>1628847691</v>
      </c>
      <c r="F45" s="85">
        <f>Bev.részletes!H46</f>
        <v>1760028867</v>
      </c>
      <c r="I45" s="54"/>
    </row>
    <row r="46" spans="1:9" s="18" customFormat="1" ht="15" customHeight="1" x14ac:dyDescent="0.25">
      <c r="A46" s="3"/>
      <c r="B46" s="75"/>
      <c r="C46" s="80" t="str">
        <f>Bev.részletes!C47</f>
        <v>Belföldi finanszírozási bevételei (B81)</v>
      </c>
      <c r="D46" s="81"/>
      <c r="E46" s="87">
        <f>Bev.részletes!E47+Bev.részletes!G47</f>
        <v>1628847691</v>
      </c>
      <c r="F46" s="87">
        <f>Bev.részletes!H47</f>
        <v>1760028867</v>
      </c>
      <c r="I46" s="54"/>
    </row>
    <row r="47" spans="1:9" s="49" customFormat="1" ht="15" customHeight="1" x14ac:dyDescent="0.25">
      <c r="A47" s="82"/>
      <c r="B47" s="82"/>
      <c r="C47" s="82" t="s">
        <v>24</v>
      </c>
      <c r="D47" s="83" t="str">
        <f>Bev.részletes!D48</f>
        <v>Maradvány igénybevétele (B813)</v>
      </c>
      <c r="E47" s="91">
        <f>Bev.részletes!E48+Bev.részletes!G48</f>
        <v>11831351</v>
      </c>
      <c r="F47" s="91">
        <f>Bev.részletes!H48</f>
        <v>14624516</v>
      </c>
      <c r="I47" s="55"/>
    </row>
    <row r="48" spans="1:9" s="49" customFormat="1" ht="15" customHeight="1" thickBot="1" x14ac:dyDescent="0.3">
      <c r="A48" s="82"/>
      <c r="B48" s="82"/>
      <c r="C48" s="82" t="s">
        <v>25</v>
      </c>
      <c r="D48" s="83" t="str">
        <f>Bev.részletes!D49</f>
        <v>Irányító szervi támogatás (B816)</v>
      </c>
      <c r="E48" s="92">
        <f>Bev.részletes!E49+Bev.részletes!G49</f>
        <v>1617016340</v>
      </c>
      <c r="F48" s="92">
        <f>Bev.részletes!H49</f>
        <v>1745404351</v>
      </c>
      <c r="I48" s="55"/>
    </row>
    <row r="49" spans="1:9" s="45" customFormat="1" ht="15" customHeight="1" thickBot="1" x14ac:dyDescent="0.3">
      <c r="A49" s="199" t="str">
        <f>Bev.részletes!A50:D50</f>
        <v>KÖLTSÉGVETÉSI ÉS FINANSZÍROZÁSI BEVÉTELEK ÖSSZESEN</v>
      </c>
      <c r="B49" s="200"/>
      <c r="C49" s="200"/>
      <c r="D49" s="208"/>
      <c r="E49" s="95">
        <f>Bev.részletes!E50+Bev.részletes!G50</f>
        <v>1677106691</v>
      </c>
      <c r="F49" s="128">
        <f>Bev.részletes!H50</f>
        <v>1800069867</v>
      </c>
      <c r="H49" s="47"/>
      <c r="I49" s="57"/>
    </row>
    <row r="53" spans="1:9" s="24" customFormat="1" hidden="1" x14ac:dyDescent="0.25">
      <c r="A53" s="3"/>
      <c r="B53" s="3"/>
      <c r="C53" s="3"/>
      <c r="D53" s="3"/>
      <c r="E53" s="3"/>
      <c r="F53" s="62">
        <f>Mérleg!I17</f>
        <v>1800069867</v>
      </c>
      <c r="G53" s="8"/>
      <c r="H53" s="8"/>
      <c r="I53" s="53"/>
    </row>
  </sheetData>
  <mergeCells count="5">
    <mergeCell ref="A44:D44"/>
    <mergeCell ref="A49:D49"/>
    <mergeCell ref="A1:F1"/>
    <mergeCell ref="A2:F2"/>
    <mergeCell ref="A3:F3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70" orientation="portrait" r:id="rId1"/>
  <rowBreaks count="1" manualBreakCount="1">
    <brk id="49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="140" zoomScaleNormal="140" workbookViewId="0">
      <selection activeCell="G24" sqref="G24"/>
    </sheetView>
  </sheetViews>
  <sheetFormatPr defaultRowHeight="14.25" customHeight="1" x14ac:dyDescent="0.2"/>
  <cols>
    <col min="1" max="1" width="2.42578125" style="1" customWidth="1"/>
    <col min="2" max="2" width="9.140625" style="69"/>
    <col min="3" max="3" width="44" style="69" customWidth="1"/>
    <col min="4" max="4" width="14.7109375" style="69" customWidth="1"/>
    <col min="5" max="5" width="15" style="69" customWidth="1"/>
    <col min="6" max="16384" width="9.140625" style="1"/>
  </cols>
  <sheetData>
    <row r="1" spans="1:5" ht="29.25" customHeight="1" x14ac:dyDescent="0.25">
      <c r="A1" s="202" t="s">
        <v>63</v>
      </c>
      <c r="B1" s="202"/>
      <c r="C1" s="202"/>
      <c r="D1" s="202"/>
      <c r="E1" s="202"/>
    </row>
    <row r="2" spans="1:5" ht="24.75" customHeight="1" x14ac:dyDescent="0.2">
      <c r="A2" s="210" t="s">
        <v>105</v>
      </c>
      <c r="B2" s="210"/>
      <c r="C2" s="210"/>
      <c r="D2" s="210"/>
      <c r="E2" s="210"/>
    </row>
    <row r="3" spans="1:5" ht="12.75" customHeight="1" x14ac:dyDescent="0.25">
      <c r="A3" s="209" t="s">
        <v>93</v>
      </c>
      <c r="B3" s="209"/>
      <c r="C3" s="209"/>
      <c r="D3" s="209"/>
      <c r="E3" s="209"/>
    </row>
    <row r="4" spans="1:5" ht="18" customHeight="1" x14ac:dyDescent="0.25">
      <c r="B4" s="3"/>
      <c r="C4" s="3"/>
      <c r="D4" s="172" t="s">
        <v>104</v>
      </c>
      <c r="E4" s="173" t="s">
        <v>107</v>
      </c>
    </row>
    <row r="5" spans="1:5" ht="15.75" customHeight="1" x14ac:dyDescent="0.25">
      <c r="B5" s="3"/>
      <c r="C5" s="171"/>
      <c r="D5" s="61" t="s">
        <v>1</v>
      </c>
      <c r="E5" s="173" t="s">
        <v>1</v>
      </c>
    </row>
    <row r="6" spans="1:5" ht="15.75" customHeight="1" x14ac:dyDescent="0.25">
      <c r="A6" s="22"/>
      <c r="B6" s="63"/>
      <c r="C6" s="64" t="str">
        <f>Kiad.rovatonként!A8</f>
        <v>Városőrség</v>
      </c>
      <c r="D6" s="65">
        <f>Kiad.rovatonként!J8</f>
        <v>174478909</v>
      </c>
      <c r="E6" s="65">
        <f>Kiad.rovatonként!K8</f>
        <v>205284096</v>
      </c>
    </row>
    <row r="7" spans="1:5" ht="15.75" customHeight="1" x14ac:dyDescent="0.25">
      <c r="A7" s="22"/>
      <c r="B7" s="3"/>
      <c r="C7" s="64" t="str">
        <f>Kiad.rovatonként!A9</f>
        <v>Igazgatási feladatok</v>
      </c>
      <c r="D7" s="65">
        <f>Kiad.rovatonként!J9</f>
        <v>1068321652</v>
      </c>
      <c r="E7" s="65">
        <f>Kiad.rovatonként!K9</f>
        <v>1146799807</v>
      </c>
    </row>
    <row r="8" spans="1:5" ht="15.75" customHeight="1" x14ac:dyDescent="0.25">
      <c r="A8" s="22"/>
      <c r="B8" s="3"/>
      <c r="C8" s="64" t="str">
        <f>Kiad.rovatonként!A10</f>
        <v xml:space="preserve">Adóhivatal </v>
      </c>
      <c r="D8" s="65">
        <f>Kiad.rovatonként!J10</f>
        <v>152364960</v>
      </c>
      <c r="E8" s="65">
        <f>Kiad.rovatonként!K10</f>
        <v>160117300</v>
      </c>
    </row>
    <row r="9" spans="1:5" ht="15.75" customHeight="1" x14ac:dyDescent="0.25">
      <c r="A9" s="22"/>
      <c r="B9" s="3"/>
      <c r="C9" s="64" t="str">
        <f>Kiad.rovatonként!A11</f>
        <v>Kommunikációs és turisztikai iroda</v>
      </c>
      <c r="D9" s="65">
        <f>Kiad.rovatonként!J11</f>
        <v>66414032</v>
      </c>
      <c r="E9" s="65">
        <f>Kiad.rovatonként!K11</f>
        <v>71276662</v>
      </c>
    </row>
    <row r="10" spans="1:5" ht="15.75" customHeight="1" x14ac:dyDescent="0.25">
      <c r="A10" s="22"/>
      <c r="B10" s="3"/>
      <c r="C10" s="64" t="str">
        <f>Kiad.rovatonként!A12</f>
        <v>Nyugdíjasok</v>
      </c>
      <c r="D10" s="65">
        <f>Kiad.rovatonként!J12</f>
        <v>2000000</v>
      </c>
      <c r="E10" s="65">
        <f>Kiad.rovatonként!K12</f>
        <v>2000000</v>
      </c>
    </row>
    <row r="11" spans="1:5" ht="15.75" customHeight="1" x14ac:dyDescent="0.25">
      <c r="A11" s="22"/>
      <c r="B11" s="3"/>
      <c r="C11" s="64" t="str">
        <f>Kiad.rovatonként!A13</f>
        <v xml:space="preserve">Üdülőhelyi díjbeszedők </v>
      </c>
      <c r="D11" s="65">
        <f>Kiad.rovatonként!J13</f>
        <v>39095000</v>
      </c>
      <c r="E11" s="65">
        <f>Kiad.rovatonként!K13</f>
        <v>45200000</v>
      </c>
    </row>
    <row r="12" spans="1:5" ht="15.75" customHeight="1" x14ac:dyDescent="0.25">
      <c r="A12" s="22"/>
      <c r="B12" s="3"/>
      <c r="C12" s="64" t="str">
        <f>Kiad.rovatonként!A14</f>
        <v>Bankköltség</v>
      </c>
      <c r="D12" s="65">
        <f>Kiad.rovatonként!J14</f>
        <v>1500000</v>
      </c>
      <c r="E12" s="65">
        <f>Kiad.rovatonként!K14</f>
        <v>2500000</v>
      </c>
    </row>
    <row r="13" spans="1:5" ht="15.75" customHeight="1" x14ac:dyDescent="0.25">
      <c r="A13" s="22"/>
      <c r="B13" s="3"/>
      <c r="C13" s="64" t="str">
        <f>Kiad.rovatonként!A15</f>
        <v>ÁFA befizetés</v>
      </c>
      <c r="D13" s="65">
        <f>Kiad.rovatonként!J15</f>
        <v>9817000</v>
      </c>
      <c r="E13" s="65">
        <f>Kiad.rovatonként!K15</f>
        <v>8000000</v>
      </c>
    </row>
    <row r="14" spans="1:5" ht="15.75" customHeight="1" x14ac:dyDescent="0.25">
      <c r="A14" s="22"/>
      <c r="B14" s="3"/>
      <c r="C14" s="64" t="str">
        <f>Kiad.rovatonként!A16</f>
        <v xml:space="preserve">Továbbszámlázott szolgáltatás </v>
      </c>
      <c r="D14" s="65">
        <f>Kiad.rovatonként!J16</f>
        <v>32000000</v>
      </c>
      <c r="E14" s="65">
        <f>Kiad.rovatonként!K16</f>
        <v>25000000</v>
      </c>
    </row>
    <row r="15" spans="1:5" ht="16.5" customHeight="1" x14ac:dyDescent="0.25">
      <c r="A15" s="22"/>
      <c r="B15" s="3"/>
      <c r="C15" s="64" t="str">
        <f>Kiad.rovatonként!A17</f>
        <v>Iratrendezés, selejtezés kiadásai</v>
      </c>
      <c r="D15" s="65">
        <f>Kiad.rovatonként!J17</f>
        <v>2183500</v>
      </c>
      <c r="E15" s="65">
        <f>Kiad.rovatonként!K17</f>
        <v>2183500</v>
      </c>
    </row>
    <row r="16" spans="1:5" ht="16.5" customHeight="1" x14ac:dyDescent="0.25">
      <c r="A16" s="22"/>
      <c r="B16" s="3"/>
      <c r="C16" s="64" t="str">
        <f>Kiad.rovatonként!A18</f>
        <v>Munkaruha, védőruha</v>
      </c>
      <c r="D16" s="65">
        <f>Kiad.rovatonként!J18</f>
        <v>6000000</v>
      </c>
      <c r="E16" s="65">
        <f>Kiad.rovatonként!K18</f>
        <v>6000000</v>
      </c>
    </row>
    <row r="17" spans="1:5" ht="16.5" customHeight="1" x14ac:dyDescent="0.25">
      <c r="A17" s="22"/>
      <c r="B17" s="3"/>
      <c r="C17" s="64" t="str">
        <f>Kiad.rovatonként!A19</f>
        <v>Cégautó bérlés</v>
      </c>
      <c r="D17" s="65">
        <f>Kiad.rovatonként!J19</f>
        <v>3734000</v>
      </c>
      <c r="E17" s="65">
        <f>Kiad.rovatonként!K19</f>
        <v>5080000</v>
      </c>
    </row>
    <row r="18" spans="1:5" ht="16.5" customHeight="1" x14ac:dyDescent="0.25">
      <c r="A18" s="22"/>
      <c r="B18" s="3"/>
      <c r="C18" s="64" t="str">
        <f>Kiad.rovatonként!A20</f>
        <v>Hatósági eljárásokhoz szakértői díjak</v>
      </c>
      <c r="D18" s="65">
        <f>Kiad.rovatonként!J20</f>
        <v>3000000</v>
      </c>
      <c r="E18" s="65">
        <f>Kiad.rovatonként!K20</f>
        <v>1000000</v>
      </c>
    </row>
    <row r="19" spans="1:5" ht="16.5" customHeight="1" x14ac:dyDescent="0.25">
      <c r="A19" s="22"/>
      <c r="B19" s="3"/>
      <c r="C19" s="64"/>
      <c r="D19" s="65"/>
      <c r="E19" s="65"/>
    </row>
    <row r="20" spans="1:5" ht="17.25" customHeight="1" x14ac:dyDescent="0.25">
      <c r="A20" s="22"/>
      <c r="B20" s="66" t="str">
        <f>Kiad.rovatonként!A22</f>
        <v xml:space="preserve">SIÓFOK ÖSSZESEN </v>
      </c>
      <c r="C20" s="67"/>
      <c r="D20" s="68">
        <f>SUM(D6:D19)</f>
        <v>1560909053</v>
      </c>
      <c r="E20" s="68">
        <f>SUM(E6:E19)</f>
        <v>1680441365</v>
      </c>
    </row>
    <row r="21" spans="1:5" ht="11.25" customHeight="1" x14ac:dyDescent="0.25">
      <c r="A21" s="22"/>
      <c r="C21" s="2"/>
      <c r="D21" s="62"/>
      <c r="E21" s="62"/>
    </row>
    <row r="22" spans="1:5" ht="16.5" customHeight="1" x14ac:dyDescent="0.25">
      <c r="A22" s="22"/>
      <c r="B22" s="3"/>
      <c r="C22" s="70" t="str">
        <f>Kiad.rovatonként!A24</f>
        <v>Siójut Község működési kiadásai</v>
      </c>
      <c r="D22" s="71">
        <f>Kiad.rovatonként!J24</f>
        <v>13259041</v>
      </c>
      <c r="E22" s="71">
        <f>Kiad.rovatonként!K24</f>
        <v>16259041</v>
      </c>
    </row>
    <row r="23" spans="1:5" ht="12.75" customHeight="1" x14ac:dyDescent="0.25">
      <c r="A23" s="22"/>
      <c r="B23" s="3"/>
      <c r="C23" s="64"/>
      <c r="D23" s="65"/>
      <c r="E23" s="65"/>
    </row>
    <row r="24" spans="1:5" ht="12.75" customHeight="1" x14ac:dyDescent="0.25">
      <c r="A24" s="22"/>
      <c r="B24" s="66" t="str">
        <f>Kiad.rovatonként!A26</f>
        <v>SIÓJUT ÖSSZESEN</v>
      </c>
      <c r="C24" s="66"/>
      <c r="D24" s="68">
        <f>D22</f>
        <v>13259041</v>
      </c>
      <c r="E24" s="68">
        <f>E22</f>
        <v>16259041</v>
      </c>
    </row>
    <row r="25" spans="1:5" ht="11.25" customHeight="1" x14ac:dyDescent="0.25">
      <c r="A25" s="22"/>
      <c r="C25" s="2"/>
      <c r="D25" s="62"/>
      <c r="E25" s="62"/>
    </row>
    <row r="26" spans="1:5" ht="15.75" customHeight="1" x14ac:dyDescent="0.25">
      <c r="A26" s="22"/>
      <c r="B26" s="3"/>
      <c r="C26" s="70" t="str">
        <f>Kiad.rovatonként!A28</f>
        <v>Balatonvilágos működési kiadásai</v>
      </c>
      <c r="D26" s="71">
        <f>Kiad.rovatonként!J28</f>
        <v>98777890</v>
      </c>
      <c r="E26" s="71">
        <f>Kiad.rovatonként!K28</f>
        <v>98908468</v>
      </c>
    </row>
    <row r="27" spans="1:5" ht="15.75" customHeight="1" x14ac:dyDescent="0.25">
      <c r="A27" s="22"/>
      <c r="B27" s="3"/>
      <c r="C27" s="70" t="str">
        <f>Kiad.rovatonként!A29</f>
        <v>Közterület Felügyelet (B.világos)</v>
      </c>
      <c r="D27" s="71">
        <f>Kiad.rovatonként!J29</f>
        <v>4160707</v>
      </c>
      <c r="E27" s="71">
        <f>Kiad.rovatonként!K29</f>
        <v>4460993</v>
      </c>
    </row>
    <row r="28" spans="1:5" ht="12.75" customHeight="1" x14ac:dyDescent="0.25">
      <c r="A28" s="22"/>
      <c r="B28" s="3"/>
      <c r="C28" s="64"/>
      <c r="D28" s="65"/>
      <c r="E28" s="65"/>
    </row>
    <row r="29" spans="1:5" ht="12.75" customHeight="1" x14ac:dyDescent="0.25">
      <c r="A29" s="22"/>
      <c r="B29" s="66" t="str">
        <f>Kiad.rovatonként!A31</f>
        <v>BALATONVILÁGOS ÖSSZESEN</v>
      </c>
      <c r="C29" s="66"/>
      <c r="D29" s="68">
        <f>D26+D27</f>
        <v>102938597</v>
      </c>
      <c r="E29" s="68">
        <f>E26+E27</f>
        <v>103369461</v>
      </c>
    </row>
    <row r="30" spans="1:5" ht="11.25" customHeight="1" thickBot="1" x14ac:dyDescent="0.3">
      <c r="A30" s="22"/>
      <c r="C30" s="2"/>
      <c r="D30" s="62"/>
      <c r="E30" s="62"/>
    </row>
    <row r="31" spans="1:5" ht="21.75" customHeight="1" thickBot="1" x14ac:dyDescent="0.3">
      <c r="B31" s="72" t="s">
        <v>15</v>
      </c>
      <c r="C31" s="73"/>
      <c r="D31" s="73">
        <f>D20+D24+D29</f>
        <v>1677106691</v>
      </c>
      <c r="E31" s="73">
        <f>E20+E24+E29</f>
        <v>1800069867</v>
      </c>
    </row>
    <row r="32" spans="1:5" ht="15" customHeight="1" x14ac:dyDescent="0.2"/>
    <row r="33" ht="15" customHeight="1" x14ac:dyDescent="0.2"/>
  </sheetData>
  <mergeCells count="3">
    <mergeCell ref="A3:E3"/>
    <mergeCell ref="A1:E1"/>
    <mergeCell ref="A2:E2"/>
  </mergeCells>
  <phoneticPr fontId="4" type="noConversion"/>
  <printOptions horizontalCentered="1"/>
  <pageMargins left="0.6692913385826772" right="0.6692913385826772" top="0.70866141732283472" bottom="0.19685039370078741" header="0.23622047244094491" footer="0.15748031496062992"/>
  <pageSetup paperSize="9" scale="97"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140" zoomScaleNormal="140" zoomScaleSheetLayoutView="80" workbookViewId="0">
      <pane ySplit="7" topLeftCell="A17" activePane="bottomLeft" state="frozen"/>
      <selection activeCell="I5" sqref="I5"/>
      <selection pane="bottomLeft" activeCell="C28" sqref="C28"/>
    </sheetView>
  </sheetViews>
  <sheetFormatPr defaultRowHeight="15" x14ac:dyDescent="0.2"/>
  <cols>
    <col min="1" max="1" width="45.140625" style="20" customWidth="1"/>
    <col min="2" max="2" width="14.5703125" style="9" customWidth="1"/>
    <col min="3" max="3" width="14.28515625" style="9" customWidth="1"/>
    <col min="4" max="7" width="13.7109375" style="9" customWidth="1"/>
    <col min="8" max="9" width="12.7109375" style="9" customWidth="1"/>
    <col min="10" max="11" width="14.7109375" style="9" customWidth="1"/>
    <col min="12" max="13" width="14.140625" style="9" customWidth="1"/>
    <col min="14" max="15" width="8.28515625" style="9" customWidth="1"/>
    <col min="16" max="16384" width="9.140625" style="9"/>
  </cols>
  <sheetData>
    <row r="1" spans="1:12" ht="15" customHeight="1" x14ac:dyDescent="0.2">
      <c r="A1" s="211" t="s">
        <v>63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2" s="21" customFormat="1" ht="15" customHeight="1" x14ac:dyDescent="0.2">
      <c r="A2" s="212" t="s">
        <v>105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2" s="10" customFormat="1" ht="12" customHeight="1" thickBot="1" x14ac:dyDescent="0.25">
      <c r="A3" s="216" t="s">
        <v>92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</row>
    <row r="4" spans="1:12" s="99" customFormat="1" ht="40.5" customHeight="1" x14ac:dyDescent="0.2">
      <c r="A4" s="213"/>
      <c r="B4" s="217" t="s">
        <v>74</v>
      </c>
      <c r="C4" s="218"/>
      <c r="D4" s="217" t="s">
        <v>82</v>
      </c>
      <c r="E4" s="218"/>
      <c r="F4" s="217" t="s">
        <v>75</v>
      </c>
      <c r="G4" s="218"/>
      <c r="H4" s="217" t="s">
        <v>103</v>
      </c>
      <c r="I4" s="218"/>
      <c r="J4" s="217" t="s">
        <v>4</v>
      </c>
      <c r="K4" s="218"/>
    </row>
    <row r="5" spans="1:12" s="99" customFormat="1" ht="36.75" customHeight="1" thickBot="1" x14ac:dyDescent="0.25">
      <c r="A5" s="214"/>
      <c r="B5" s="219"/>
      <c r="C5" s="220"/>
      <c r="D5" s="219"/>
      <c r="E5" s="220"/>
      <c r="F5" s="219"/>
      <c r="G5" s="220"/>
      <c r="H5" s="219"/>
      <c r="I5" s="220"/>
      <c r="J5" s="219"/>
      <c r="K5" s="220"/>
    </row>
    <row r="6" spans="1:12" s="99" customFormat="1" ht="15.75" customHeight="1" x14ac:dyDescent="0.2">
      <c r="A6" s="214"/>
      <c r="B6" s="120" t="s">
        <v>101</v>
      </c>
      <c r="C6" s="154" t="s">
        <v>107</v>
      </c>
      <c r="D6" s="120" t="str">
        <f>B6</f>
        <v>2024. évi</v>
      </c>
      <c r="E6" s="159" t="str">
        <f>C6</f>
        <v>2025. évi</v>
      </c>
      <c r="F6" s="120" t="str">
        <f>D6</f>
        <v>2024. évi</v>
      </c>
      <c r="G6" s="159" t="str">
        <f>E6</f>
        <v>2025. évi</v>
      </c>
      <c r="H6" s="120" t="str">
        <f>B6</f>
        <v>2024. évi</v>
      </c>
      <c r="I6" s="154" t="str">
        <f>G6</f>
        <v>2025. évi</v>
      </c>
      <c r="J6" s="120" t="str">
        <f>D6</f>
        <v>2024. évi</v>
      </c>
      <c r="K6" s="159" t="str">
        <f>I6</f>
        <v>2025. évi</v>
      </c>
    </row>
    <row r="7" spans="1:12" s="100" customFormat="1" ht="13.5" customHeight="1" thickBot="1" x14ac:dyDescent="0.25">
      <c r="A7" s="215"/>
      <c r="B7" s="121" t="s">
        <v>1</v>
      </c>
      <c r="C7" s="155" t="s">
        <v>1</v>
      </c>
      <c r="D7" s="122" t="str">
        <f>B7</f>
        <v>terv</v>
      </c>
      <c r="E7" s="160" t="str">
        <f>C7</f>
        <v>terv</v>
      </c>
      <c r="F7" s="122" t="str">
        <f>B7</f>
        <v>terv</v>
      </c>
      <c r="G7" s="160" t="str">
        <f>E7</f>
        <v>terv</v>
      </c>
      <c r="H7" s="122" t="str">
        <f>B7</f>
        <v>terv</v>
      </c>
      <c r="I7" s="155" t="str">
        <f>G7</f>
        <v>terv</v>
      </c>
      <c r="J7" s="122" t="str">
        <f>B7</f>
        <v>terv</v>
      </c>
      <c r="K7" s="160" t="str">
        <f>I7</f>
        <v>terv</v>
      </c>
    </row>
    <row r="8" spans="1:12" s="101" customFormat="1" ht="12.95" customHeight="1" x14ac:dyDescent="0.25">
      <c r="A8" s="102" t="s">
        <v>61</v>
      </c>
      <c r="B8" s="180">
        <v>145091070</v>
      </c>
      <c r="C8" s="170">
        <v>172375306</v>
      </c>
      <c r="D8" s="180">
        <v>20087839</v>
      </c>
      <c r="E8" s="179">
        <v>23908790</v>
      </c>
      <c r="F8" s="180">
        <v>9300000</v>
      </c>
      <c r="G8" s="170">
        <v>9000000</v>
      </c>
      <c r="H8" s="103"/>
      <c r="I8" s="146"/>
      <c r="J8" s="104">
        <f t="shared" ref="J8:J20" si="0">B8+D8+F8+H8</f>
        <v>174478909</v>
      </c>
      <c r="K8" s="166">
        <f t="shared" ref="K8:K20" si="1">C8+E8+G8+I8</f>
        <v>205284096</v>
      </c>
      <c r="L8" s="51"/>
    </row>
    <row r="9" spans="1:12" s="101" customFormat="1" ht="12.95" customHeight="1" x14ac:dyDescent="0.25">
      <c r="A9" s="102" t="s">
        <v>7</v>
      </c>
      <c r="B9" s="103">
        <v>716443940</v>
      </c>
      <c r="C9" s="170">
        <v>776725493</v>
      </c>
      <c r="D9" s="103">
        <v>114137712</v>
      </c>
      <c r="E9" s="170">
        <v>121974314</v>
      </c>
      <c r="F9" s="103">
        <v>237040000</v>
      </c>
      <c r="G9" s="170">
        <v>247400000</v>
      </c>
      <c r="H9" s="103">
        <v>700000</v>
      </c>
      <c r="I9" s="146">
        <v>700000</v>
      </c>
      <c r="J9" s="104">
        <f t="shared" si="0"/>
        <v>1068321652</v>
      </c>
      <c r="K9" s="166">
        <f t="shared" si="1"/>
        <v>1146799807</v>
      </c>
      <c r="L9" s="51"/>
    </row>
    <row r="10" spans="1:12" s="101" customFormat="1" ht="12.95" customHeight="1" x14ac:dyDescent="0.25">
      <c r="A10" s="102" t="s">
        <v>13</v>
      </c>
      <c r="B10" s="103">
        <v>129792000</v>
      </c>
      <c r="C10" s="170">
        <v>136121504</v>
      </c>
      <c r="D10" s="103">
        <v>17772960</v>
      </c>
      <c r="E10" s="170">
        <v>19195796</v>
      </c>
      <c r="F10" s="103">
        <v>4800000</v>
      </c>
      <c r="G10" s="170">
        <v>4800000</v>
      </c>
      <c r="H10" s="103"/>
      <c r="I10" s="146"/>
      <c r="J10" s="104">
        <f t="shared" si="0"/>
        <v>152364960</v>
      </c>
      <c r="K10" s="166">
        <f t="shared" si="1"/>
        <v>160117300</v>
      </c>
      <c r="L10" s="51"/>
    </row>
    <row r="11" spans="1:12" s="101" customFormat="1" ht="12.95" customHeight="1" x14ac:dyDescent="0.25">
      <c r="A11" s="102" t="s">
        <v>97</v>
      </c>
      <c r="B11" s="103">
        <v>58366400</v>
      </c>
      <c r="C11" s="170">
        <v>62634214</v>
      </c>
      <c r="D11" s="103">
        <v>8047632</v>
      </c>
      <c r="E11" s="170">
        <v>8642448</v>
      </c>
      <c r="F11" s="103"/>
      <c r="G11" s="170"/>
      <c r="H11" s="103"/>
      <c r="I11" s="146"/>
      <c r="J11" s="104">
        <f t="shared" si="0"/>
        <v>66414032</v>
      </c>
      <c r="K11" s="166">
        <f t="shared" si="1"/>
        <v>71276662</v>
      </c>
      <c r="L11" s="51"/>
    </row>
    <row r="12" spans="1:12" s="101" customFormat="1" ht="12.95" customHeight="1" x14ac:dyDescent="0.25">
      <c r="A12" s="102" t="s">
        <v>8</v>
      </c>
      <c r="B12" s="103">
        <v>1264000</v>
      </c>
      <c r="C12" s="170">
        <v>1264000</v>
      </c>
      <c r="D12" s="103">
        <v>448000</v>
      </c>
      <c r="E12" s="170">
        <v>448000</v>
      </c>
      <c r="F12" s="103">
        <v>288000</v>
      </c>
      <c r="G12" s="170">
        <v>288000</v>
      </c>
      <c r="H12" s="103"/>
      <c r="I12" s="146"/>
      <c r="J12" s="104">
        <f t="shared" si="0"/>
        <v>2000000</v>
      </c>
      <c r="K12" s="166">
        <f t="shared" si="1"/>
        <v>2000000</v>
      </c>
      <c r="L12" s="51"/>
    </row>
    <row r="13" spans="1:12" s="101" customFormat="1" ht="12.95" customHeight="1" x14ac:dyDescent="0.25">
      <c r="A13" s="102" t="s">
        <v>94</v>
      </c>
      <c r="B13" s="103">
        <v>35000000</v>
      </c>
      <c r="C13" s="170">
        <v>40000000</v>
      </c>
      <c r="D13" s="103">
        <v>4095000</v>
      </c>
      <c r="E13" s="170">
        <v>5200000</v>
      </c>
      <c r="F13" s="103"/>
      <c r="G13" s="170"/>
      <c r="H13" s="103"/>
      <c r="I13" s="146"/>
      <c r="J13" s="104">
        <f t="shared" si="0"/>
        <v>39095000</v>
      </c>
      <c r="K13" s="166">
        <f t="shared" si="1"/>
        <v>45200000</v>
      </c>
      <c r="L13" s="51"/>
    </row>
    <row r="14" spans="1:12" s="101" customFormat="1" ht="12.95" customHeight="1" x14ac:dyDescent="0.25">
      <c r="A14" s="102" t="s">
        <v>9</v>
      </c>
      <c r="B14" s="103"/>
      <c r="C14" s="170"/>
      <c r="D14" s="103"/>
      <c r="E14" s="170"/>
      <c r="F14" s="103">
        <v>1500000</v>
      </c>
      <c r="G14" s="170">
        <v>2500000</v>
      </c>
      <c r="H14" s="103"/>
      <c r="I14" s="146"/>
      <c r="J14" s="104">
        <f t="shared" si="0"/>
        <v>1500000</v>
      </c>
      <c r="K14" s="166">
        <f t="shared" si="1"/>
        <v>2500000</v>
      </c>
      <c r="L14" s="51"/>
    </row>
    <row r="15" spans="1:12" s="101" customFormat="1" ht="12.95" customHeight="1" x14ac:dyDescent="0.25">
      <c r="A15" s="102" t="s">
        <v>10</v>
      </c>
      <c r="B15" s="103"/>
      <c r="C15" s="170"/>
      <c r="D15" s="103"/>
      <c r="E15" s="170"/>
      <c r="F15" s="103">
        <v>9817000</v>
      </c>
      <c r="G15" s="170">
        <v>8000000</v>
      </c>
      <c r="H15" s="103"/>
      <c r="I15" s="146"/>
      <c r="J15" s="104">
        <f t="shared" si="0"/>
        <v>9817000</v>
      </c>
      <c r="K15" s="166">
        <f t="shared" si="1"/>
        <v>8000000</v>
      </c>
      <c r="L15" s="51"/>
    </row>
    <row r="16" spans="1:12" s="101" customFormat="1" ht="12.95" customHeight="1" x14ac:dyDescent="0.25">
      <c r="A16" s="102" t="s">
        <v>96</v>
      </c>
      <c r="B16" s="103"/>
      <c r="C16" s="170"/>
      <c r="D16" s="103"/>
      <c r="E16" s="170"/>
      <c r="F16" s="103">
        <v>32000000</v>
      </c>
      <c r="G16" s="170">
        <v>25000000</v>
      </c>
      <c r="H16" s="103"/>
      <c r="I16" s="146"/>
      <c r="J16" s="104">
        <f t="shared" si="0"/>
        <v>32000000</v>
      </c>
      <c r="K16" s="166">
        <f t="shared" si="1"/>
        <v>25000000</v>
      </c>
      <c r="L16" s="51"/>
    </row>
    <row r="17" spans="1:14" s="101" customFormat="1" ht="12.95" customHeight="1" x14ac:dyDescent="0.25">
      <c r="A17" s="102" t="s">
        <v>91</v>
      </c>
      <c r="B17" s="181">
        <v>1500000</v>
      </c>
      <c r="C17" s="146">
        <v>1500000</v>
      </c>
      <c r="D17" s="103">
        <v>175500</v>
      </c>
      <c r="E17" s="170">
        <v>175500</v>
      </c>
      <c r="F17" s="103">
        <v>508000</v>
      </c>
      <c r="G17" s="170">
        <v>508000</v>
      </c>
      <c r="H17" s="103"/>
      <c r="I17" s="146"/>
      <c r="J17" s="104">
        <f t="shared" si="0"/>
        <v>2183500</v>
      </c>
      <c r="K17" s="166">
        <f t="shared" si="1"/>
        <v>2183500</v>
      </c>
      <c r="L17" s="51"/>
    </row>
    <row r="18" spans="1:14" s="51" customFormat="1" ht="12.95" customHeight="1" x14ac:dyDescent="0.25">
      <c r="A18" s="102" t="s">
        <v>73</v>
      </c>
      <c r="B18" s="103"/>
      <c r="C18" s="170"/>
      <c r="D18" s="103"/>
      <c r="E18" s="170"/>
      <c r="F18" s="103">
        <v>6000000</v>
      </c>
      <c r="G18" s="170">
        <v>6000000</v>
      </c>
      <c r="H18" s="103"/>
      <c r="I18" s="146"/>
      <c r="J18" s="104">
        <f t="shared" si="0"/>
        <v>6000000</v>
      </c>
      <c r="K18" s="166">
        <f t="shared" si="1"/>
        <v>6000000</v>
      </c>
    </row>
    <row r="19" spans="1:14" s="51" customFormat="1" ht="12.95" customHeight="1" x14ac:dyDescent="0.25">
      <c r="A19" s="102" t="s">
        <v>98</v>
      </c>
      <c r="B19" s="103"/>
      <c r="C19" s="170"/>
      <c r="D19" s="103"/>
      <c r="E19" s="170"/>
      <c r="F19" s="103">
        <v>3734000</v>
      </c>
      <c r="G19" s="170">
        <v>5080000</v>
      </c>
      <c r="H19" s="103"/>
      <c r="I19" s="146"/>
      <c r="J19" s="104">
        <f t="shared" si="0"/>
        <v>3734000</v>
      </c>
      <c r="K19" s="166">
        <f t="shared" si="1"/>
        <v>5080000</v>
      </c>
    </row>
    <row r="20" spans="1:14" s="51" customFormat="1" ht="12.95" customHeight="1" x14ac:dyDescent="0.25">
      <c r="A20" s="102" t="s">
        <v>99</v>
      </c>
      <c r="B20" s="103"/>
      <c r="C20" s="170"/>
      <c r="D20" s="103"/>
      <c r="E20" s="170"/>
      <c r="F20" s="103">
        <v>3000000</v>
      </c>
      <c r="G20" s="170">
        <v>1000000</v>
      </c>
      <c r="H20" s="103"/>
      <c r="I20" s="146"/>
      <c r="J20" s="104">
        <f t="shared" si="0"/>
        <v>3000000</v>
      </c>
      <c r="K20" s="166">
        <f t="shared" si="1"/>
        <v>1000000</v>
      </c>
    </row>
    <row r="21" spans="1:14" s="51" customFormat="1" ht="12.95" customHeight="1" thickBot="1" x14ac:dyDescent="0.3">
      <c r="A21" s="106"/>
      <c r="B21" s="103"/>
      <c r="C21" s="146"/>
      <c r="D21" s="103"/>
      <c r="E21" s="146"/>
      <c r="F21" s="150"/>
      <c r="G21" s="170"/>
      <c r="H21" s="103"/>
      <c r="I21" s="146"/>
      <c r="J21" s="104"/>
      <c r="K21" s="166"/>
      <c r="L21" s="169"/>
    </row>
    <row r="22" spans="1:14" s="110" customFormat="1" ht="12.75" customHeight="1" thickBot="1" x14ac:dyDescent="0.25">
      <c r="A22" s="107" t="s">
        <v>87</v>
      </c>
      <c r="B22" s="108">
        <f t="shared" ref="B22:I22" si="2">SUM(B8:B21)</f>
        <v>1087457410</v>
      </c>
      <c r="C22" s="147">
        <f t="shared" si="2"/>
        <v>1190620517</v>
      </c>
      <c r="D22" s="108">
        <f t="shared" si="2"/>
        <v>164764643</v>
      </c>
      <c r="E22" s="156">
        <f t="shared" si="2"/>
        <v>179544848</v>
      </c>
      <c r="F22" s="108">
        <f t="shared" si="2"/>
        <v>307987000</v>
      </c>
      <c r="G22" s="156">
        <f t="shared" si="2"/>
        <v>309576000</v>
      </c>
      <c r="H22" s="108">
        <f t="shared" si="2"/>
        <v>700000</v>
      </c>
      <c r="I22" s="156">
        <f t="shared" si="2"/>
        <v>700000</v>
      </c>
      <c r="J22" s="108">
        <f>B22+D22+F22+H22</f>
        <v>1560909053</v>
      </c>
      <c r="K22" s="147">
        <f>C22+E22+G22+I22</f>
        <v>1680441365</v>
      </c>
      <c r="L22" s="109"/>
      <c r="N22" s="109"/>
    </row>
    <row r="23" spans="1:14" s="110" customFormat="1" ht="9" customHeight="1" x14ac:dyDescent="0.2">
      <c r="A23" s="111"/>
      <c r="B23" s="112"/>
      <c r="C23" s="148"/>
      <c r="D23" s="113"/>
      <c r="E23" s="161"/>
      <c r="F23" s="112"/>
      <c r="G23" s="163"/>
      <c r="H23" s="112"/>
      <c r="I23" s="163"/>
      <c r="J23" s="112"/>
      <c r="K23" s="167"/>
      <c r="L23" s="165"/>
    </row>
    <row r="24" spans="1:14" s="101" customFormat="1" ht="12.95" customHeight="1" x14ac:dyDescent="0.2">
      <c r="A24" s="105" t="s">
        <v>11</v>
      </c>
      <c r="B24" s="103">
        <v>11558834</v>
      </c>
      <c r="C24" s="170">
        <v>14098657</v>
      </c>
      <c r="D24" s="103">
        <v>1572648</v>
      </c>
      <c r="E24" s="170">
        <v>2032825</v>
      </c>
      <c r="F24" s="103">
        <v>127559</v>
      </c>
      <c r="G24" s="146">
        <v>127559</v>
      </c>
      <c r="H24" s="103"/>
      <c r="I24" s="146"/>
      <c r="J24" s="104">
        <f>B24+D24+F24+H24</f>
        <v>13259041</v>
      </c>
      <c r="K24" s="166">
        <f>C24+E24+G24+I24</f>
        <v>16259041</v>
      </c>
      <c r="L24" s="51"/>
    </row>
    <row r="25" spans="1:14" s="101" customFormat="1" ht="13.5" customHeight="1" thickBot="1" x14ac:dyDescent="0.25">
      <c r="A25" s="105"/>
      <c r="B25" s="103"/>
      <c r="C25" s="146"/>
      <c r="D25" s="103"/>
      <c r="E25" s="146"/>
      <c r="F25" s="103"/>
      <c r="G25" s="146"/>
      <c r="H25" s="103"/>
      <c r="I25" s="146"/>
      <c r="J25" s="104"/>
      <c r="K25" s="166"/>
      <c r="L25" s="51"/>
    </row>
    <row r="26" spans="1:14" s="110" customFormat="1" ht="14.25" customHeight="1" thickBot="1" x14ac:dyDescent="0.25">
      <c r="A26" s="107" t="s">
        <v>16</v>
      </c>
      <c r="B26" s="108">
        <f>B24</f>
        <v>11558834</v>
      </c>
      <c r="C26" s="147">
        <f>C24</f>
        <v>14098657</v>
      </c>
      <c r="D26" s="108">
        <f>D24</f>
        <v>1572648</v>
      </c>
      <c r="E26" s="156">
        <f>E24</f>
        <v>2032825</v>
      </c>
      <c r="F26" s="108">
        <f>SUM(F24:F25)</f>
        <v>127559</v>
      </c>
      <c r="G26" s="156">
        <f>SUM(G23:G25)</f>
        <v>127559</v>
      </c>
      <c r="H26" s="108"/>
      <c r="I26" s="156"/>
      <c r="J26" s="108">
        <f>J24</f>
        <v>13259041</v>
      </c>
      <c r="K26" s="147">
        <f>K24</f>
        <v>16259041</v>
      </c>
      <c r="L26" s="165"/>
    </row>
    <row r="27" spans="1:14" s="101" customFormat="1" ht="9.75" customHeight="1" x14ac:dyDescent="0.25">
      <c r="A27" s="102"/>
      <c r="B27" s="103"/>
      <c r="C27" s="146"/>
      <c r="D27" s="103"/>
      <c r="E27" s="146"/>
      <c r="F27" s="103"/>
      <c r="G27" s="146"/>
      <c r="H27" s="103"/>
      <c r="I27" s="146"/>
      <c r="J27" s="104"/>
      <c r="K27" s="166"/>
      <c r="L27" s="51"/>
    </row>
    <row r="28" spans="1:14" s="101" customFormat="1" ht="12.95" customHeight="1" x14ac:dyDescent="0.2">
      <c r="A28" s="105" t="s">
        <v>14</v>
      </c>
      <c r="B28" s="103">
        <v>80553000</v>
      </c>
      <c r="C28" s="170">
        <v>80525635</v>
      </c>
      <c r="D28" s="103">
        <v>11274890</v>
      </c>
      <c r="E28" s="170">
        <v>11372833</v>
      </c>
      <c r="F28" s="103">
        <v>6950000</v>
      </c>
      <c r="G28" s="170">
        <v>7010000</v>
      </c>
      <c r="H28" s="103"/>
      <c r="I28" s="146"/>
      <c r="J28" s="104">
        <f>B28+D28+F28+H28</f>
        <v>98777890</v>
      </c>
      <c r="K28" s="166">
        <f>C28+E28+G28+I28</f>
        <v>98908468</v>
      </c>
      <c r="L28" s="51"/>
    </row>
    <row r="29" spans="1:14" s="101" customFormat="1" ht="12.95" customHeight="1" x14ac:dyDescent="0.2">
      <c r="A29" s="105" t="s">
        <v>86</v>
      </c>
      <c r="B29" s="103">
        <v>3312130</v>
      </c>
      <c r="C29" s="170">
        <v>3571675</v>
      </c>
      <c r="D29" s="103">
        <v>448577</v>
      </c>
      <c r="E29" s="170">
        <v>489318</v>
      </c>
      <c r="F29" s="103">
        <v>400000</v>
      </c>
      <c r="G29" s="170">
        <v>400000</v>
      </c>
      <c r="H29" s="103"/>
      <c r="I29" s="146"/>
      <c r="J29" s="104">
        <f>B29+D29+F29+H29</f>
        <v>4160707</v>
      </c>
      <c r="K29" s="166">
        <f>C29+E29+G29+I29</f>
        <v>4460993</v>
      </c>
      <c r="L29" s="51"/>
    </row>
    <row r="30" spans="1:14" s="101" customFormat="1" ht="11.25" customHeight="1" thickBot="1" x14ac:dyDescent="0.3">
      <c r="A30" s="102"/>
      <c r="B30" s="103"/>
      <c r="C30" s="149"/>
      <c r="D30" s="103"/>
      <c r="E30" s="149"/>
      <c r="F30" s="103"/>
      <c r="G30" s="146"/>
      <c r="H30" s="103"/>
      <c r="I30" s="146"/>
      <c r="J30" s="104"/>
      <c r="K30" s="166"/>
      <c r="L30" s="51"/>
    </row>
    <row r="31" spans="1:14" s="110" customFormat="1" ht="14.25" customHeight="1" thickBot="1" x14ac:dyDescent="0.25">
      <c r="A31" s="107" t="s">
        <v>17</v>
      </c>
      <c r="B31" s="108">
        <f t="shared" ref="B31:G31" si="3">B28+B29</f>
        <v>83865130</v>
      </c>
      <c r="C31" s="156">
        <f t="shared" si="3"/>
        <v>84097310</v>
      </c>
      <c r="D31" s="108">
        <f t="shared" si="3"/>
        <v>11723467</v>
      </c>
      <c r="E31" s="156">
        <f t="shared" si="3"/>
        <v>11862151</v>
      </c>
      <c r="F31" s="108">
        <f t="shared" si="3"/>
        <v>7350000</v>
      </c>
      <c r="G31" s="156">
        <f t="shared" si="3"/>
        <v>7410000</v>
      </c>
      <c r="H31" s="108"/>
      <c r="I31" s="156"/>
      <c r="J31" s="108">
        <f>J28+J29</f>
        <v>102938597</v>
      </c>
      <c r="K31" s="147">
        <f>K28+K29</f>
        <v>103369461</v>
      </c>
      <c r="L31" s="165"/>
    </row>
    <row r="32" spans="1:14" s="101" customFormat="1" ht="10.5" customHeight="1" thickBot="1" x14ac:dyDescent="0.25">
      <c r="A32" s="114"/>
      <c r="B32" s="115"/>
      <c r="C32" s="157"/>
      <c r="D32" s="116"/>
      <c r="E32" s="162"/>
      <c r="F32" s="116"/>
      <c r="G32" s="162"/>
      <c r="H32" s="116"/>
      <c r="I32" s="164"/>
      <c r="J32" s="117"/>
      <c r="K32" s="168"/>
      <c r="L32" s="51"/>
    </row>
    <row r="33" spans="1:12" s="110" customFormat="1" ht="35.25" customHeight="1" thickBot="1" x14ac:dyDescent="0.25">
      <c r="A33" s="118" t="s">
        <v>65</v>
      </c>
      <c r="B33" s="119">
        <f t="shared" ref="B33" si="4">B22+B26+B31</f>
        <v>1182881374</v>
      </c>
      <c r="C33" s="158">
        <f t="shared" ref="C33:K33" si="5">C22+C26+C31</f>
        <v>1288816484</v>
      </c>
      <c r="D33" s="119">
        <f t="shared" ref="D33" si="6">D22+D26+D31</f>
        <v>178060758</v>
      </c>
      <c r="E33" s="158">
        <f t="shared" si="5"/>
        <v>193439824</v>
      </c>
      <c r="F33" s="119">
        <f t="shared" ref="F33" si="7">F22+F26+F31</f>
        <v>315464559</v>
      </c>
      <c r="G33" s="158">
        <f t="shared" si="5"/>
        <v>317113559</v>
      </c>
      <c r="H33" s="119">
        <f t="shared" ref="H33" si="8">H22+H26+H31</f>
        <v>700000</v>
      </c>
      <c r="I33" s="158">
        <f t="shared" si="5"/>
        <v>700000</v>
      </c>
      <c r="J33" s="119">
        <f t="shared" ref="J33" si="9">J22+J26+J31</f>
        <v>1677106691</v>
      </c>
      <c r="K33" s="158">
        <f t="shared" si="5"/>
        <v>1800069867</v>
      </c>
      <c r="L33" s="165"/>
    </row>
  </sheetData>
  <mergeCells count="9">
    <mergeCell ref="A1:K1"/>
    <mergeCell ref="A2:K2"/>
    <mergeCell ref="A4:A7"/>
    <mergeCell ref="A3:K3"/>
    <mergeCell ref="B4:C5"/>
    <mergeCell ref="D4:E5"/>
    <mergeCell ref="F4:G5"/>
    <mergeCell ref="J4:K5"/>
    <mergeCell ref="H4:I5"/>
  </mergeCells>
  <phoneticPr fontId="4" type="noConversion"/>
  <printOptions horizontalCentered="1"/>
  <pageMargins left="0.35433070866141736" right="0.35433070866141736" top="0.19685039370078741" bottom="0.19685039370078741" header="0.15748031496062992" footer="0.19685039370078741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140" zoomScaleNormal="140" workbookViewId="0">
      <selection activeCell="C7" sqref="C7"/>
    </sheetView>
  </sheetViews>
  <sheetFormatPr defaultRowHeight="15.75" x14ac:dyDescent="0.25"/>
  <cols>
    <col min="1" max="1" width="52.28515625" style="5" customWidth="1"/>
    <col min="2" max="3" width="14" style="5" customWidth="1"/>
    <col min="4" max="4" width="12.28515625" style="5" hidden="1" customWidth="1"/>
    <col min="5" max="253" width="9.140625" style="5"/>
    <col min="254" max="254" width="3.28515625" style="5" customWidth="1"/>
    <col min="255" max="255" width="35.7109375" style="5" customWidth="1"/>
    <col min="256" max="256" width="12.85546875" style="5" customWidth="1"/>
    <col min="257" max="257" width="0.28515625" style="5" customWidth="1"/>
    <col min="258" max="258" width="15.28515625" style="5" customWidth="1"/>
    <col min="259" max="259" width="3.5703125" style="5" customWidth="1"/>
    <col min="260" max="260" width="11" style="5" customWidth="1"/>
    <col min="261" max="509" width="9.140625" style="5"/>
    <col min="510" max="510" width="3.28515625" style="5" customWidth="1"/>
    <col min="511" max="511" width="35.7109375" style="5" customWidth="1"/>
    <col min="512" max="512" width="12.85546875" style="5" customWidth="1"/>
    <col min="513" max="513" width="0.28515625" style="5" customWidth="1"/>
    <col min="514" max="514" width="15.28515625" style="5" customWidth="1"/>
    <col min="515" max="515" width="3.5703125" style="5" customWidth="1"/>
    <col min="516" max="516" width="11" style="5" customWidth="1"/>
    <col min="517" max="765" width="9.140625" style="5"/>
    <col min="766" max="766" width="3.28515625" style="5" customWidth="1"/>
    <col min="767" max="767" width="35.7109375" style="5" customWidth="1"/>
    <col min="768" max="768" width="12.85546875" style="5" customWidth="1"/>
    <col min="769" max="769" width="0.28515625" style="5" customWidth="1"/>
    <col min="770" max="770" width="15.28515625" style="5" customWidth="1"/>
    <col min="771" max="771" width="3.5703125" style="5" customWidth="1"/>
    <col min="772" max="772" width="11" style="5" customWidth="1"/>
    <col min="773" max="1021" width="9.140625" style="5"/>
    <col min="1022" max="1022" width="3.28515625" style="5" customWidth="1"/>
    <col min="1023" max="1023" width="35.7109375" style="5" customWidth="1"/>
    <col min="1024" max="1024" width="12.85546875" style="5" customWidth="1"/>
    <col min="1025" max="1025" width="0.28515625" style="5" customWidth="1"/>
    <col min="1026" max="1026" width="15.28515625" style="5" customWidth="1"/>
    <col min="1027" max="1027" width="3.5703125" style="5" customWidth="1"/>
    <col min="1028" max="1028" width="11" style="5" customWidth="1"/>
    <col min="1029" max="1277" width="9.140625" style="5"/>
    <col min="1278" max="1278" width="3.28515625" style="5" customWidth="1"/>
    <col min="1279" max="1279" width="35.7109375" style="5" customWidth="1"/>
    <col min="1280" max="1280" width="12.85546875" style="5" customWidth="1"/>
    <col min="1281" max="1281" width="0.28515625" style="5" customWidth="1"/>
    <col min="1282" max="1282" width="15.28515625" style="5" customWidth="1"/>
    <col min="1283" max="1283" width="3.5703125" style="5" customWidth="1"/>
    <col min="1284" max="1284" width="11" style="5" customWidth="1"/>
    <col min="1285" max="1533" width="9.140625" style="5"/>
    <col min="1534" max="1534" width="3.28515625" style="5" customWidth="1"/>
    <col min="1535" max="1535" width="35.7109375" style="5" customWidth="1"/>
    <col min="1536" max="1536" width="12.85546875" style="5" customWidth="1"/>
    <col min="1537" max="1537" width="0.28515625" style="5" customWidth="1"/>
    <col min="1538" max="1538" width="15.28515625" style="5" customWidth="1"/>
    <col min="1539" max="1539" width="3.5703125" style="5" customWidth="1"/>
    <col min="1540" max="1540" width="11" style="5" customWidth="1"/>
    <col min="1541" max="1789" width="9.140625" style="5"/>
    <col min="1790" max="1790" width="3.28515625" style="5" customWidth="1"/>
    <col min="1791" max="1791" width="35.7109375" style="5" customWidth="1"/>
    <col min="1792" max="1792" width="12.85546875" style="5" customWidth="1"/>
    <col min="1793" max="1793" width="0.28515625" style="5" customWidth="1"/>
    <col min="1794" max="1794" width="15.28515625" style="5" customWidth="1"/>
    <col min="1795" max="1795" width="3.5703125" style="5" customWidth="1"/>
    <col min="1796" max="1796" width="11" style="5" customWidth="1"/>
    <col min="1797" max="2045" width="9.140625" style="5"/>
    <col min="2046" max="2046" width="3.28515625" style="5" customWidth="1"/>
    <col min="2047" max="2047" width="35.7109375" style="5" customWidth="1"/>
    <col min="2048" max="2048" width="12.85546875" style="5" customWidth="1"/>
    <col min="2049" max="2049" width="0.28515625" style="5" customWidth="1"/>
    <col min="2050" max="2050" width="15.28515625" style="5" customWidth="1"/>
    <col min="2051" max="2051" width="3.5703125" style="5" customWidth="1"/>
    <col min="2052" max="2052" width="11" style="5" customWidth="1"/>
    <col min="2053" max="2301" width="9.140625" style="5"/>
    <col min="2302" max="2302" width="3.28515625" style="5" customWidth="1"/>
    <col min="2303" max="2303" width="35.7109375" style="5" customWidth="1"/>
    <col min="2304" max="2304" width="12.85546875" style="5" customWidth="1"/>
    <col min="2305" max="2305" width="0.28515625" style="5" customWidth="1"/>
    <col min="2306" max="2306" width="15.28515625" style="5" customWidth="1"/>
    <col min="2307" max="2307" width="3.5703125" style="5" customWidth="1"/>
    <col min="2308" max="2308" width="11" style="5" customWidth="1"/>
    <col min="2309" max="2557" width="9.140625" style="5"/>
    <col min="2558" max="2558" width="3.28515625" style="5" customWidth="1"/>
    <col min="2559" max="2559" width="35.7109375" style="5" customWidth="1"/>
    <col min="2560" max="2560" width="12.85546875" style="5" customWidth="1"/>
    <col min="2561" max="2561" width="0.28515625" style="5" customWidth="1"/>
    <col min="2562" max="2562" width="15.28515625" style="5" customWidth="1"/>
    <col min="2563" max="2563" width="3.5703125" style="5" customWidth="1"/>
    <col min="2564" max="2564" width="11" style="5" customWidth="1"/>
    <col min="2565" max="2813" width="9.140625" style="5"/>
    <col min="2814" max="2814" width="3.28515625" style="5" customWidth="1"/>
    <col min="2815" max="2815" width="35.7109375" style="5" customWidth="1"/>
    <col min="2816" max="2816" width="12.85546875" style="5" customWidth="1"/>
    <col min="2817" max="2817" width="0.28515625" style="5" customWidth="1"/>
    <col min="2818" max="2818" width="15.28515625" style="5" customWidth="1"/>
    <col min="2819" max="2819" width="3.5703125" style="5" customWidth="1"/>
    <col min="2820" max="2820" width="11" style="5" customWidth="1"/>
    <col min="2821" max="3069" width="9.140625" style="5"/>
    <col min="3070" max="3070" width="3.28515625" style="5" customWidth="1"/>
    <col min="3071" max="3071" width="35.7109375" style="5" customWidth="1"/>
    <col min="3072" max="3072" width="12.85546875" style="5" customWidth="1"/>
    <col min="3073" max="3073" width="0.28515625" style="5" customWidth="1"/>
    <col min="3074" max="3074" width="15.28515625" style="5" customWidth="1"/>
    <col min="3075" max="3075" width="3.5703125" style="5" customWidth="1"/>
    <col min="3076" max="3076" width="11" style="5" customWidth="1"/>
    <col min="3077" max="3325" width="9.140625" style="5"/>
    <col min="3326" max="3326" width="3.28515625" style="5" customWidth="1"/>
    <col min="3327" max="3327" width="35.7109375" style="5" customWidth="1"/>
    <col min="3328" max="3328" width="12.85546875" style="5" customWidth="1"/>
    <col min="3329" max="3329" width="0.28515625" style="5" customWidth="1"/>
    <col min="3330" max="3330" width="15.28515625" style="5" customWidth="1"/>
    <col min="3331" max="3331" width="3.5703125" style="5" customWidth="1"/>
    <col min="3332" max="3332" width="11" style="5" customWidth="1"/>
    <col min="3333" max="3581" width="9.140625" style="5"/>
    <col min="3582" max="3582" width="3.28515625" style="5" customWidth="1"/>
    <col min="3583" max="3583" width="35.7109375" style="5" customWidth="1"/>
    <col min="3584" max="3584" width="12.85546875" style="5" customWidth="1"/>
    <col min="3585" max="3585" width="0.28515625" style="5" customWidth="1"/>
    <col min="3586" max="3586" width="15.28515625" style="5" customWidth="1"/>
    <col min="3587" max="3587" width="3.5703125" style="5" customWidth="1"/>
    <col min="3588" max="3588" width="11" style="5" customWidth="1"/>
    <col min="3589" max="3837" width="9.140625" style="5"/>
    <col min="3838" max="3838" width="3.28515625" style="5" customWidth="1"/>
    <col min="3839" max="3839" width="35.7109375" style="5" customWidth="1"/>
    <col min="3840" max="3840" width="12.85546875" style="5" customWidth="1"/>
    <col min="3841" max="3841" width="0.28515625" style="5" customWidth="1"/>
    <col min="3842" max="3842" width="15.28515625" style="5" customWidth="1"/>
    <col min="3843" max="3843" width="3.5703125" style="5" customWidth="1"/>
    <col min="3844" max="3844" width="11" style="5" customWidth="1"/>
    <col min="3845" max="4093" width="9.140625" style="5"/>
    <col min="4094" max="4094" width="3.28515625" style="5" customWidth="1"/>
    <col min="4095" max="4095" width="35.7109375" style="5" customWidth="1"/>
    <col min="4096" max="4096" width="12.85546875" style="5" customWidth="1"/>
    <col min="4097" max="4097" width="0.28515625" style="5" customWidth="1"/>
    <col min="4098" max="4098" width="15.28515625" style="5" customWidth="1"/>
    <col min="4099" max="4099" width="3.5703125" style="5" customWidth="1"/>
    <col min="4100" max="4100" width="11" style="5" customWidth="1"/>
    <col min="4101" max="4349" width="9.140625" style="5"/>
    <col min="4350" max="4350" width="3.28515625" style="5" customWidth="1"/>
    <col min="4351" max="4351" width="35.7109375" style="5" customWidth="1"/>
    <col min="4352" max="4352" width="12.85546875" style="5" customWidth="1"/>
    <col min="4353" max="4353" width="0.28515625" style="5" customWidth="1"/>
    <col min="4354" max="4354" width="15.28515625" style="5" customWidth="1"/>
    <col min="4355" max="4355" width="3.5703125" style="5" customWidth="1"/>
    <col min="4356" max="4356" width="11" style="5" customWidth="1"/>
    <col min="4357" max="4605" width="9.140625" style="5"/>
    <col min="4606" max="4606" width="3.28515625" style="5" customWidth="1"/>
    <col min="4607" max="4607" width="35.7109375" style="5" customWidth="1"/>
    <col min="4608" max="4608" width="12.85546875" style="5" customWidth="1"/>
    <col min="4609" max="4609" width="0.28515625" style="5" customWidth="1"/>
    <col min="4610" max="4610" width="15.28515625" style="5" customWidth="1"/>
    <col min="4611" max="4611" width="3.5703125" style="5" customWidth="1"/>
    <col min="4612" max="4612" width="11" style="5" customWidth="1"/>
    <col min="4613" max="4861" width="9.140625" style="5"/>
    <col min="4862" max="4862" width="3.28515625" style="5" customWidth="1"/>
    <col min="4863" max="4863" width="35.7109375" style="5" customWidth="1"/>
    <col min="4864" max="4864" width="12.85546875" style="5" customWidth="1"/>
    <col min="4865" max="4865" width="0.28515625" style="5" customWidth="1"/>
    <col min="4866" max="4866" width="15.28515625" style="5" customWidth="1"/>
    <col min="4867" max="4867" width="3.5703125" style="5" customWidth="1"/>
    <col min="4868" max="4868" width="11" style="5" customWidth="1"/>
    <col min="4869" max="5117" width="9.140625" style="5"/>
    <col min="5118" max="5118" width="3.28515625" style="5" customWidth="1"/>
    <col min="5119" max="5119" width="35.7109375" style="5" customWidth="1"/>
    <col min="5120" max="5120" width="12.85546875" style="5" customWidth="1"/>
    <col min="5121" max="5121" width="0.28515625" style="5" customWidth="1"/>
    <col min="5122" max="5122" width="15.28515625" style="5" customWidth="1"/>
    <col min="5123" max="5123" width="3.5703125" style="5" customWidth="1"/>
    <col min="5124" max="5124" width="11" style="5" customWidth="1"/>
    <col min="5125" max="5373" width="9.140625" style="5"/>
    <col min="5374" max="5374" width="3.28515625" style="5" customWidth="1"/>
    <col min="5375" max="5375" width="35.7109375" style="5" customWidth="1"/>
    <col min="5376" max="5376" width="12.85546875" style="5" customWidth="1"/>
    <col min="5377" max="5377" width="0.28515625" style="5" customWidth="1"/>
    <col min="5378" max="5378" width="15.28515625" style="5" customWidth="1"/>
    <col min="5379" max="5379" width="3.5703125" style="5" customWidth="1"/>
    <col min="5380" max="5380" width="11" style="5" customWidth="1"/>
    <col min="5381" max="5629" width="9.140625" style="5"/>
    <col min="5630" max="5630" width="3.28515625" style="5" customWidth="1"/>
    <col min="5631" max="5631" width="35.7109375" style="5" customWidth="1"/>
    <col min="5632" max="5632" width="12.85546875" style="5" customWidth="1"/>
    <col min="5633" max="5633" width="0.28515625" style="5" customWidth="1"/>
    <col min="5634" max="5634" width="15.28515625" style="5" customWidth="1"/>
    <col min="5635" max="5635" width="3.5703125" style="5" customWidth="1"/>
    <col min="5636" max="5636" width="11" style="5" customWidth="1"/>
    <col min="5637" max="5885" width="9.140625" style="5"/>
    <col min="5886" max="5886" width="3.28515625" style="5" customWidth="1"/>
    <col min="5887" max="5887" width="35.7109375" style="5" customWidth="1"/>
    <col min="5888" max="5888" width="12.85546875" style="5" customWidth="1"/>
    <col min="5889" max="5889" width="0.28515625" style="5" customWidth="1"/>
    <col min="5890" max="5890" width="15.28515625" style="5" customWidth="1"/>
    <col min="5891" max="5891" width="3.5703125" style="5" customWidth="1"/>
    <col min="5892" max="5892" width="11" style="5" customWidth="1"/>
    <col min="5893" max="6141" width="9.140625" style="5"/>
    <col min="6142" max="6142" width="3.28515625" style="5" customWidth="1"/>
    <col min="6143" max="6143" width="35.7109375" style="5" customWidth="1"/>
    <col min="6144" max="6144" width="12.85546875" style="5" customWidth="1"/>
    <col min="6145" max="6145" width="0.28515625" style="5" customWidth="1"/>
    <col min="6146" max="6146" width="15.28515625" style="5" customWidth="1"/>
    <col min="6147" max="6147" width="3.5703125" style="5" customWidth="1"/>
    <col min="6148" max="6148" width="11" style="5" customWidth="1"/>
    <col min="6149" max="6397" width="9.140625" style="5"/>
    <col min="6398" max="6398" width="3.28515625" style="5" customWidth="1"/>
    <col min="6399" max="6399" width="35.7109375" style="5" customWidth="1"/>
    <col min="6400" max="6400" width="12.85546875" style="5" customWidth="1"/>
    <col min="6401" max="6401" width="0.28515625" style="5" customWidth="1"/>
    <col min="6402" max="6402" width="15.28515625" style="5" customWidth="1"/>
    <col min="6403" max="6403" width="3.5703125" style="5" customWidth="1"/>
    <col min="6404" max="6404" width="11" style="5" customWidth="1"/>
    <col min="6405" max="6653" width="9.140625" style="5"/>
    <col min="6654" max="6654" width="3.28515625" style="5" customWidth="1"/>
    <col min="6655" max="6655" width="35.7109375" style="5" customWidth="1"/>
    <col min="6656" max="6656" width="12.85546875" style="5" customWidth="1"/>
    <col min="6657" max="6657" width="0.28515625" style="5" customWidth="1"/>
    <col min="6658" max="6658" width="15.28515625" style="5" customWidth="1"/>
    <col min="6659" max="6659" width="3.5703125" style="5" customWidth="1"/>
    <col min="6660" max="6660" width="11" style="5" customWidth="1"/>
    <col min="6661" max="6909" width="9.140625" style="5"/>
    <col min="6910" max="6910" width="3.28515625" style="5" customWidth="1"/>
    <col min="6911" max="6911" width="35.7109375" style="5" customWidth="1"/>
    <col min="6912" max="6912" width="12.85546875" style="5" customWidth="1"/>
    <col min="6913" max="6913" width="0.28515625" style="5" customWidth="1"/>
    <col min="6914" max="6914" width="15.28515625" style="5" customWidth="1"/>
    <col min="6915" max="6915" width="3.5703125" style="5" customWidth="1"/>
    <col min="6916" max="6916" width="11" style="5" customWidth="1"/>
    <col min="6917" max="7165" width="9.140625" style="5"/>
    <col min="7166" max="7166" width="3.28515625" style="5" customWidth="1"/>
    <col min="7167" max="7167" width="35.7109375" style="5" customWidth="1"/>
    <col min="7168" max="7168" width="12.85546875" style="5" customWidth="1"/>
    <col min="7169" max="7169" width="0.28515625" style="5" customWidth="1"/>
    <col min="7170" max="7170" width="15.28515625" style="5" customWidth="1"/>
    <col min="7171" max="7171" width="3.5703125" style="5" customWidth="1"/>
    <col min="7172" max="7172" width="11" style="5" customWidth="1"/>
    <col min="7173" max="7421" width="9.140625" style="5"/>
    <col min="7422" max="7422" width="3.28515625" style="5" customWidth="1"/>
    <col min="7423" max="7423" width="35.7109375" style="5" customWidth="1"/>
    <col min="7424" max="7424" width="12.85546875" style="5" customWidth="1"/>
    <col min="7425" max="7425" width="0.28515625" style="5" customWidth="1"/>
    <col min="7426" max="7426" width="15.28515625" style="5" customWidth="1"/>
    <col min="7427" max="7427" width="3.5703125" style="5" customWidth="1"/>
    <col min="7428" max="7428" width="11" style="5" customWidth="1"/>
    <col min="7429" max="7677" width="9.140625" style="5"/>
    <col min="7678" max="7678" width="3.28515625" style="5" customWidth="1"/>
    <col min="7679" max="7679" width="35.7109375" style="5" customWidth="1"/>
    <col min="7680" max="7680" width="12.85546875" style="5" customWidth="1"/>
    <col min="7681" max="7681" width="0.28515625" style="5" customWidth="1"/>
    <col min="7682" max="7682" width="15.28515625" style="5" customWidth="1"/>
    <col min="7683" max="7683" width="3.5703125" style="5" customWidth="1"/>
    <col min="7684" max="7684" width="11" style="5" customWidth="1"/>
    <col min="7685" max="7933" width="9.140625" style="5"/>
    <col min="7934" max="7934" width="3.28515625" style="5" customWidth="1"/>
    <col min="7935" max="7935" width="35.7109375" style="5" customWidth="1"/>
    <col min="7936" max="7936" width="12.85546875" style="5" customWidth="1"/>
    <col min="7937" max="7937" width="0.28515625" style="5" customWidth="1"/>
    <col min="7938" max="7938" width="15.28515625" style="5" customWidth="1"/>
    <col min="7939" max="7939" width="3.5703125" style="5" customWidth="1"/>
    <col min="7940" max="7940" width="11" style="5" customWidth="1"/>
    <col min="7941" max="8189" width="9.140625" style="5"/>
    <col min="8190" max="8190" width="3.28515625" style="5" customWidth="1"/>
    <col min="8191" max="8191" width="35.7109375" style="5" customWidth="1"/>
    <col min="8192" max="8192" width="12.85546875" style="5" customWidth="1"/>
    <col min="8193" max="8193" width="0.28515625" style="5" customWidth="1"/>
    <col min="8194" max="8194" width="15.28515625" style="5" customWidth="1"/>
    <col min="8195" max="8195" width="3.5703125" style="5" customWidth="1"/>
    <col min="8196" max="8196" width="11" style="5" customWidth="1"/>
    <col min="8197" max="8445" width="9.140625" style="5"/>
    <col min="8446" max="8446" width="3.28515625" style="5" customWidth="1"/>
    <col min="8447" max="8447" width="35.7109375" style="5" customWidth="1"/>
    <col min="8448" max="8448" width="12.85546875" style="5" customWidth="1"/>
    <col min="8449" max="8449" width="0.28515625" style="5" customWidth="1"/>
    <col min="8450" max="8450" width="15.28515625" style="5" customWidth="1"/>
    <col min="8451" max="8451" width="3.5703125" style="5" customWidth="1"/>
    <col min="8452" max="8452" width="11" style="5" customWidth="1"/>
    <col min="8453" max="8701" width="9.140625" style="5"/>
    <col min="8702" max="8702" width="3.28515625" style="5" customWidth="1"/>
    <col min="8703" max="8703" width="35.7109375" style="5" customWidth="1"/>
    <col min="8704" max="8704" width="12.85546875" style="5" customWidth="1"/>
    <col min="8705" max="8705" width="0.28515625" style="5" customWidth="1"/>
    <col min="8706" max="8706" width="15.28515625" style="5" customWidth="1"/>
    <col min="8707" max="8707" width="3.5703125" style="5" customWidth="1"/>
    <col min="8708" max="8708" width="11" style="5" customWidth="1"/>
    <col min="8709" max="8957" width="9.140625" style="5"/>
    <col min="8958" max="8958" width="3.28515625" style="5" customWidth="1"/>
    <col min="8959" max="8959" width="35.7109375" style="5" customWidth="1"/>
    <col min="8960" max="8960" width="12.85546875" style="5" customWidth="1"/>
    <col min="8961" max="8961" width="0.28515625" style="5" customWidth="1"/>
    <col min="8962" max="8962" width="15.28515625" style="5" customWidth="1"/>
    <col min="8963" max="8963" width="3.5703125" style="5" customWidth="1"/>
    <col min="8964" max="8964" width="11" style="5" customWidth="1"/>
    <col min="8965" max="9213" width="9.140625" style="5"/>
    <col min="9214" max="9214" width="3.28515625" style="5" customWidth="1"/>
    <col min="9215" max="9215" width="35.7109375" style="5" customWidth="1"/>
    <col min="9216" max="9216" width="12.85546875" style="5" customWidth="1"/>
    <col min="9217" max="9217" width="0.28515625" style="5" customWidth="1"/>
    <col min="9218" max="9218" width="15.28515625" style="5" customWidth="1"/>
    <col min="9219" max="9219" width="3.5703125" style="5" customWidth="1"/>
    <col min="9220" max="9220" width="11" style="5" customWidth="1"/>
    <col min="9221" max="9469" width="9.140625" style="5"/>
    <col min="9470" max="9470" width="3.28515625" style="5" customWidth="1"/>
    <col min="9471" max="9471" width="35.7109375" style="5" customWidth="1"/>
    <col min="9472" max="9472" width="12.85546875" style="5" customWidth="1"/>
    <col min="9473" max="9473" width="0.28515625" style="5" customWidth="1"/>
    <col min="9474" max="9474" width="15.28515625" style="5" customWidth="1"/>
    <col min="9475" max="9475" width="3.5703125" style="5" customWidth="1"/>
    <col min="9476" max="9476" width="11" style="5" customWidth="1"/>
    <col min="9477" max="9725" width="9.140625" style="5"/>
    <col min="9726" max="9726" width="3.28515625" style="5" customWidth="1"/>
    <col min="9727" max="9727" width="35.7109375" style="5" customWidth="1"/>
    <col min="9728" max="9728" width="12.85546875" style="5" customWidth="1"/>
    <col min="9729" max="9729" width="0.28515625" style="5" customWidth="1"/>
    <col min="9730" max="9730" width="15.28515625" style="5" customWidth="1"/>
    <col min="9731" max="9731" width="3.5703125" style="5" customWidth="1"/>
    <col min="9732" max="9732" width="11" style="5" customWidth="1"/>
    <col min="9733" max="9981" width="9.140625" style="5"/>
    <col min="9982" max="9982" width="3.28515625" style="5" customWidth="1"/>
    <col min="9983" max="9983" width="35.7109375" style="5" customWidth="1"/>
    <col min="9984" max="9984" width="12.85546875" style="5" customWidth="1"/>
    <col min="9985" max="9985" width="0.28515625" style="5" customWidth="1"/>
    <col min="9986" max="9986" width="15.28515625" style="5" customWidth="1"/>
    <col min="9987" max="9987" width="3.5703125" style="5" customWidth="1"/>
    <col min="9988" max="9988" width="11" style="5" customWidth="1"/>
    <col min="9989" max="10237" width="9.140625" style="5"/>
    <col min="10238" max="10238" width="3.28515625" style="5" customWidth="1"/>
    <col min="10239" max="10239" width="35.7109375" style="5" customWidth="1"/>
    <col min="10240" max="10240" width="12.85546875" style="5" customWidth="1"/>
    <col min="10241" max="10241" width="0.28515625" style="5" customWidth="1"/>
    <col min="10242" max="10242" width="15.28515625" style="5" customWidth="1"/>
    <col min="10243" max="10243" width="3.5703125" style="5" customWidth="1"/>
    <col min="10244" max="10244" width="11" style="5" customWidth="1"/>
    <col min="10245" max="10493" width="9.140625" style="5"/>
    <col min="10494" max="10494" width="3.28515625" style="5" customWidth="1"/>
    <col min="10495" max="10495" width="35.7109375" style="5" customWidth="1"/>
    <col min="10496" max="10496" width="12.85546875" style="5" customWidth="1"/>
    <col min="10497" max="10497" width="0.28515625" style="5" customWidth="1"/>
    <col min="10498" max="10498" width="15.28515625" style="5" customWidth="1"/>
    <col min="10499" max="10499" width="3.5703125" style="5" customWidth="1"/>
    <col min="10500" max="10500" width="11" style="5" customWidth="1"/>
    <col min="10501" max="10749" width="9.140625" style="5"/>
    <col min="10750" max="10750" width="3.28515625" style="5" customWidth="1"/>
    <col min="10751" max="10751" width="35.7109375" style="5" customWidth="1"/>
    <col min="10752" max="10752" width="12.85546875" style="5" customWidth="1"/>
    <col min="10753" max="10753" width="0.28515625" style="5" customWidth="1"/>
    <col min="10754" max="10754" width="15.28515625" style="5" customWidth="1"/>
    <col min="10755" max="10755" width="3.5703125" style="5" customWidth="1"/>
    <col min="10756" max="10756" width="11" style="5" customWidth="1"/>
    <col min="10757" max="11005" width="9.140625" style="5"/>
    <col min="11006" max="11006" width="3.28515625" style="5" customWidth="1"/>
    <col min="11007" max="11007" width="35.7109375" style="5" customWidth="1"/>
    <col min="11008" max="11008" width="12.85546875" style="5" customWidth="1"/>
    <col min="11009" max="11009" width="0.28515625" style="5" customWidth="1"/>
    <col min="11010" max="11010" width="15.28515625" style="5" customWidth="1"/>
    <col min="11011" max="11011" width="3.5703125" style="5" customWidth="1"/>
    <col min="11012" max="11012" width="11" style="5" customWidth="1"/>
    <col min="11013" max="11261" width="9.140625" style="5"/>
    <col min="11262" max="11262" width="3.28515625" style="5" customWidth="1"/>
    <col min="11263" max="11263" width="35.7109375" style="5" customWidth="1"/>
    <col min="11264" max="11264" width="12.85546875" style="5" customWidth="1"/>
    <col min="11265" max="11265" width="0.28515625" style="5" customWidth="1"/>
    <col min="11266" max="11266" width="15.28515625" style="5" customWidth="1"/>
    <col min="11267" max="11267" width="3.5703125" style="5" customWidth="1"/>
    <col min="11268" max="11268" width="11" style="5" customWidth="1"/>
    <col min="11269" max="11517" width="9.140625" style="5"/>
    <col min="11518" max="11518" width="3.28515625" style="5" customWidth="1"/>
    <col min="11519" max="11519" width="35.7109375" style="5" customWidth="1"/>
    <col min="11520" max="11520" width="12.85546875" style="5" customWidth="1"/>
    <col min="11521" max="11521" width="0.28515625" style="5" customWidth="1"/>
    <col min="11522" max="11522" width="15.28515625" style="5" customWidth="1"/>
    <col min="11523" max="11523" width="3.5703125" style="5" customWidth="1"/>
    <col min="11524" max="11524" width="11" style="5" customWidth="1"/>
    <col min="11525" max="11773" width="9.140625" style="5"/>
    <col min="11774" max="11774" width="3.28515625" style="5" customWidth="1"/>
    <col min="11775" max="11775" width="35.7109375" style="5" customWidth="1"/>
    <col min="11776" max="11776" width="12.85546875" style="5" customWidth="1"/>
    <col min="11777" max="11777" width="0.28515625" style="5" customWidth="1"/>
    <col min="11778" max="11778" width="15.28515625" style="5" customWidth="1"/>
    <col min="11779" max="11779" width="3.5703125" style="5" customWidth="1"/>
    <col min="11780" max="11780" width="11" style="5" customWidth="1"/>
    <col min="11781" max="12029" width="9.140625" style="5"/>
    <col min="12030" max="12030" width="3.28515625" style="5" customWidth="1"/>
    <col min="12031" max="12031" width="35.7109375" style="5" customWidth="1"/>
    <col min="12032" max="12032" width="12.85546875" style="5" customWidth="1"/>
    <col min="12033" max="12033" width="0.28515625" style="5" customWidth="1"/>
    <col min="12034" max="12034" width="15.28515625" style="5" customWidth="1"/>
    <col min="12035" max="12035" width="3.5703125" style="5" customWidth="1"/>
    <col min="12036" max="12036" width="11" style="5" customWidth="1"/>
    <col min="12037" max="12285" width="9.140625" style="5"/>
    <col min="12286" max="12286" width="3.28515625" style="5" customWidth="1"/>
    <col min="12287" max="12287" width="35.7109375" style="5" customWidth="1"/>
    <col min="12288" max="12288" width="12.85546875" style="5" customWidth="1"/>
    <col min="12289" max="12289" width="0.28515625" style="5" customWidth="1"/>
    <col min="12290" max="12290" width="15.28515625" style="5" customWidth="1"/>
    <col min="12291" max="12291" width="3.5703125" style="5" customWidth="1"/>
    <col min="12292" max="12292" width="11" style="5" customWidth="1"/>
    <col min="12293" max="12541" width="9.140625" style="5"/>
    <col min="12542" max="12542" width="3.28515625" style="5" customWidth="1"/>
    <col min="12543" max="12543" width="35.7109375" style="5" customWidth="1"/>
    <col min="12544" max="12544" width="12.85546875" style="5" customWidth="1"/>
    <col min="12545" max="12545" width="0.28515625" style="5" customWidth="1"/>
    <col min="12546" max="12546" width="15.28515625" style="5" customWidth="1"/>
    <col min="12547" max="12547" width="3.5703125" style="5" customWidth="1"/>
    <col min="12548" max="12548" width="11" style="5" customWidth="1"/>
    <col min="12549" max="12797" width="9.140625" style="5"/>
    <col min="12798" max="12798" width="3.28515625" style="5" customWidth="1"/>
    <col min="12799" max="12799" width="35.7109375" style="5" customWidth="1"/>
    <col min="12800" max="12800" width="12.85546875" style="5" customWidth="1"/>
    <col min="12801" max="12801" width="0.28515625" style="5" customWidth="1"/>
    <col min="12802" max="12802" width="15.28515625" style="5" customWidth="1"/>
    <col min="12803" max="12803" width="3.5703125" style="5" customWidth="1"/>
    <col min="12804" max="12804" width="11" style="5" customWidth="1"/>
    <col min="12805" max="13053" width="9.140625" style="5"/>
    <col min="13054" max="13054" width="3.28515625" style="5" customWidth="1"/>
    <col min="13055" max="13055" width="35.7109375" style="5" customWidth="1"/>
    <col min="13056" max="13056" width="12.85546875" style="5" customWidth="1"/>
    <col min="13057" max="13057" width="0.28515625" style="5" customWidth="1"/>
    <col min="13058" max="13058" width="15.28515625" style="5" customWidth="1"/>
    <col min="13059" max="13059" width="3.5703125" style="5" customWidth="1"/>
    <col min="13060" max="13060" width="11" style="5" customWidth="1"/>
    <col min="13061" max="13309" width="9.140625" style="5"/>
    <col min="13310" max="13310" width="3.28515625" style="5" customWidth="1"/>
    <col min="13311" max="13311" width="35.7109375" style="5" customWidth="1"/>
    <col min="13312" max="13312" width="12.85546875" style="5" customWidth="1"/>
    <col min="13313" max="13313" width="0.28515625" style="5" customWidth="1"/>
    <col min="13314" max="13314" width="15.28515625" style="5" customWidth="1"/>
    <col min="13315" max="13315" width="3.5703125" style="5" customWidth="1"/>
    <col min="13316" max="13316" width="11" style="5" customWidth="1"/>
    <col min="13317" max="13565" width="9.140625" style="5"/>
    <col min="13566" max="13566" width="3.28515625" style="5" customWidth="1"/>
    <col min="13567" max="13567" width="35.7109375" style="5" customWidth="1"/>
    <col min="13568" max="13568" width="12.85546875" style="5" customWidth="1"/>
    <col min="13569" max="13569" width="0.28515625" style="5" customWidth="1"/>
    <col min="13570" max="13570" width="15.28515625" style="5" customWidth="1"/>
    <col min="13571" max="13571" width="3.5703125" style="5" customWidth="1"/>
    <col min="13572" max="13572" width="11" style="5" customWidth="1"/>
    <col min="13573" max="13821" width="9.140625" style="5"/>
    <col min="13822" max="13822" width="3.28515625" style="5" customWidth="1"/>
    <col min="13823" max="13823" width="35.7109375" style="5" customWidth="1"/>
    <col min="13824" max="13824" width="12.85546875" style="5" customWidth="1"/>
    <col min="13825" max="13825" width="0.28515625" style="5" customWidth="1"/>
    <col min="13826" max="13826" width="15.28515625" style="5" customWidth="1"/>
    <col min="13827" max="13827" width="3.5703125" style="5" customWidth="1"/>
    <col min="13828" max="13828" width="11" style="5" customWidth="1"/>
    <col min="13829" max="14077" width="9.140625" style="5"/>
    <col min="14078" max="14078" width="3.28515625" style="5" customWidth="1"/>
    <col min="14079" max="14079" width="35.7109375" style="5" customWidth="1"/>
    <col min="14080" max="14080" width="12.85546875" style="5" customWidth="1"/>
    <col min="14081" max="14081" width="0.28515625" style="5" customWidth="1"/>
    <col min="14082" max="14082" width="15.28515625" style="5" customWidth="1"/>
    <col min="14083" max="14083" width="3.5703125" style="5" customWidth="1"/>
    <col min="14084" max="14084" width="11" style="5" customWidth="1"/>
    <col min="14085" max="14333" width="9.140625" style="5"/>
    <col min="14334" max="14334" width="3.28515625" style="5" customWidth="1"/>
    <col min="14335" max="14335" width="35.7109375" style="5" customWidth="1"/>
    <col min="14336" max="14336" width="12.85546875" style="5" customWidth="1"/>
    <col min="14337" max="14337" width="0.28515625" style="5" customWidth="1"/>
    <col min="14338" max="14338" width="15.28515625" style="5" customWidth="1"/>
    <col min="14339" max="14339" width="3.5703125" style="5" customWidth="1"/>
    <col min="14340" max="14340" width="11" style="5" customWidth="1"/>
    <col min="14341" max="14589" width="9.140625" style="5"/>
    <col min="14590" max="14590" width="3.28515625" style="5" customWidth="1"/>
    <col min="14591" max="14591" width="35.7109375" style="5" customWidth="1"/>
    <col min="14592" max="14592" width="12.85546875" style="5" customWidth="1"/>
    <col min="14593" max="14593" width="0.28515625" style="5" customWidth="1"/>
    <col min="14594" max="14594" width="15.28515625" style="5" customWidth="1"/>
    <col min="14595" max="14595" width="3.5703125" style="5" customWidth="1"/>
    <col min="14596" max="14596" width="11" style="5" customWidth="1"/>
    <col min="14597" max="14845" width="9.140625" style="5"/>
    <col min="14846" max="14846" width="3.28515625" style="5" customWidth="1"/>
    <col min="14847" max="14847" width="35.7109375" style="5" customWidth="1"/>
    <col min="14848" max="14848" width="12.85546875" style="5" customWidth="1"/>
    <col min="14849" max="14849" width="0.28515625" style="5" customWidth="1"/>
    <col min="14850" max="14850" width="15.28515625" style="5" customWidth="1"/>
    <col min="14851" max="14851" width="3.5703125" style="5" customWidth="1"/>
    <col min="14852" max="14852" width="11" style="5" customWidth="1"/>
    <col min="14853" max="15101" width="9.140625" style="5"/>
    <col min="15102" max="15102" width="3.28515625" style="5" customWidth="1"/>
    <col min="15103" max="15103" width="35.7109375" style="5" customWidth="1"/>
    <col min="15104" max="15104" width="12.85546875" style="5" customWidth="1"/>
    <col min="15105" max="15105" width="0.28515625" style="5" customWidth="1"/>
    <col min="15106" max="15106" width="15.28515625" style="5" customWidth="1"/>
    <col min="15107" max="15107" width="3.5703125" style="5" customWidth="1"/>
    <col min="15108" max="15108" width="11" style="5" customWidth="1"/>
    <col min="15109" max="15357" width="9.140625" style="5"/>
    <col min="15358" max="15358" width="3.28515625" style="5" customWidth="1"/>
    <col min="15359" max="15359" width="35.7109375" style="5" customWidth="1"/>
    <col min="15360" max="15360" width="12.85546875" style="5" customWidth="1"/>
    <col min="15361" max="15361" width="0.28515625" style="5" customWidth="1"/>
    <col min="15362" max="15362" width="15.28515625" style="5" customWidth="1"/>
    <col min="15363" max="15363" width="3.5703125" style="5" customWidth="1"/>
    <col min="15364" max="15364" width="11" style="5" customWidth="1"/>
    <col min="15365" max="15613" width="9.140625" style="5"/>
    <col min="15614" max="15614" width="3.28515625" style="5" customWidth="1"/>
    <col min="15615" max="15615" width="35.7109375" style="5" customWidth="1"/>
    <col min="15616" max="15616" width="12.85546875" style="5" customWidth="1"/>
    <col min="15617" max="15617" width="0.28515625" style="5" customWidth="1"/>
    <col min="15618" max="15618" width="15.28515625" style="5" customWidth="1"/>
    <col min="15619" max="15619" width="3.5703125" style="5" customWidth="1"/>
    <col min="15620" max="15620" width="11" style="5" customWidth="1"/>
    <col min="15621" max="15869" width="9.140625" style="5"/>
    <col min="15870" max="15870" width="3.28515625" style="5" customWidth="1"/>
    <col min="15871" max="15871" width="35.7109375" style="5" customWidth="1"/>
    <col min="15872" max="15872" width="12.85546875" style="5" customWidth="1"/>
    <col min="15873" max="15873" width="0.28515625" style="5" customWidth="1"/>
    <col min="15874" max="15874" width="15.28515625" style="5" customWidth="1"/>
    <col min="15875" max="15875" width="3.5703125" style="5" customWidth="1"/>
    <col min="15876" max="15876" width="11" style="5" customWidth="1"/>
    <col min="15877" max="16125" width="9.140625" style="5"/>
    <col min="16126" max="16126" width="3.28515625" style="5" customWidth="1"/>
    <col min="16127" max="16127" width="35.7109375" style="5" customWidth="1"/>
    <col min="16128" max="16128" width="12.85546875" style="5" customWidth="1"/>
    <col min="16129" max="16129" width="0.28515625" style="5" customWidth="1"/>
    <col min="16130" max="16130" width="15.28515625" style="5" customWidth="1"/>
    <col min="16131" max="16131" width="3.5703125" style="5" customWidth="1"/>
    <col min="16132" max="16132" width="11" style="5" customWidth="1"/>
    <col min="16133" max="16384" width="9.140625" style="5"/>
  </cols>
  <sheetData>
    <row r="1" spans="1:5" ht="115.5" customHeight="1" x14ac:dyDescent="0.25">
      <c r="A1" s="222" t="s">
        <v>108</v>
      </c>
      <c r="B1" s="222"/>
      <c r="C1" s="222"/>
      <c r="D1" s="222"/>
    </row>
    <row r="2" spans="1:5" x14ac:dyDescent="0.25">
      <c r="A2" s="7"/>
      <c r="B2" s="221" t="s">
        <v>2</v>
      </c>
      <c r="C2" s="221"/>
      <c r="D2" s="221"/>
    </row>
    <row r="3" spans="1:5" s="6" customFormat="1" ht="45" customHeight="1" x14ac:dyDescent="0.2">
      <c r="B3" s="23" t="s">
        <v>102</v>
      </c>
      <c r="C3" s="23" t="s">
        <v>109</v>
      </c>
      <c r="D3" s="23" t="s">
        <v>20</v>
      </c>
    </row>
    <row r="4" spans="1:5" s="16" customFormat="1" ht="16.5" customHeight="1" x14ac:dyDescent="0.25">
      <c r="A4" s="11" t="s">
        <v>88</v>
      </c>
      <c r="B4" s="174">
        <v>132</v>
      </c>
      <c r="C4" s="183">
        <v>132</v>
      </c>
      <c r="D4" s="19"/>
      <c r="E4" s="182"/>
    </row>
    <row r="5" spans="1:5" s="16" customFormat="1" ht="16.5" customHeight="1" x14ac:dyDescent="0.25">
      <c r="A5" s="11" t="s">
        <v>18</v>
      </c>
      <c r="B5" s="174">
        <v>2</v>
      </c>
      <c r="C5" s="183">
        <v>2</v>
      </c>
      <c r="D5" s="19"/>
      <c r="E5" s="174"/>
    </row>
    <row r="6" spans="1:5" s="16" customFormat="1" ht="16.5" customHeight="1" thickBot="1" x14ac:dyDescent="0.3">
      <c r="A6" s="11" t="s">
        <v>19</v>
      </c>
      <c r="B6" s="174">
        <v>9</v>
      </c>
      <c r="C6" s="183">
        <v>9</v>
      </c>
      <c r="D6" s="19"/>
      <c r="E6" s="174"/>
    </row>
    <row r="7" spans="1:5" s="4" customFormat="1" ht="16.5" customHeight="1" thickBot="1" x14ac:dyDescent="0.3">
      <c r="A7" s="12" t="s">
        <v>21</v>
      </c>
      <c r="B7" s="175">
        <f>SUM(B4:B6)</f>
        <v>143</v>
      </c>
      <c r="C7" s="184">
        <f>SUM(C4:C6)</f>
        <v>143</v>
      </c>
      <c r="D7" s="13"/>
    </row>
    <row r="8" spans="1:5" ht="10.5" customHeight="1" x14ac:dyDescent="0.25">
      <c r="B8" s="14"/>
      <c r="C8" s="14"/>
    </row>
    <row r="9" spans="1:5" x14ac:dyDescent="0.25">
      <c r="A9" s="3"/>
      <c r="B9" s="14"/>
      <c r="C9" s="14"/>
    </row>
    <row r="10" spans="1:5" x14ac:dyDescent="0.25">
      <c r="A10" s="16"/>
      <c r="B10" s="14"/>
      <c r="C10" s="14"/>
    </row>
    <row r="11" spans="1:5" x14ac:dyDescent="0.25">
      <c r="B11" s="14"/>
      <c r="C11" s="14"/>
    </row>
    <row r="12" spans="1:5" x14ac:dyDescent="0.25">
      <c r="B12" s="15"/>
      <c r="C12" s="15"/>
    </row>
  </sheetData>
  <mergeCells count="2">
    <mergeCell ref="B2:D2"/>
    <mergeCell ref="A1:D1"/>
  </mergeCells>
  <phoneticPr fontId="4" type="noConversion"/>
  <pageMargins left="0.75" right="0.75" top="0.17" bottom="0.34" header="0.3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8</vt:i4>
      </vt:variant>
    </vt:vector>
  </HeadingPairs>
  <TitlesOfParts>
    <vt:vector size="14" baseType="lpstr">
      <vt:lpstr>Mérleg</vt:lpstr>
      <vt:lpstr>Bev.részletes</vt:lpstr>
      <vt:lpstr>Bevétel</vt:lpstr>
      <vt:lpstr>Kiadás</vt:lpstr>
      <vt:lpstr>Kiad.rovatonként</vt:lpstr>
      <vt:lpstr>Létszám</vt:lpstr>
      <vt:lpstr>Bev.részletes!Nyomtatási_cím</vt:lpstr>
      <vt:lpstr>Bevétel!Nyomtatási_cím</vt:lpstr>
      <vt:lpstr>Bev.részletes!Nyomtatási_terület</vt:lpstr>
      <vt:lpstr>Bevétel!Nyomtatási_terület</vt:lpstr>
      <vt:lpstr>Kiad.rovatonként!Nyomtatási_terület</vt:lpstr>
      <vt:lpstr>Kiadás!Nyomtatási_terület</vt:lpstr>
      <vt:lpstr>Létszám!Nyomtatási_terület</vt:lpstr>
      <vt:lpstr>Mérleg!Nyomtatási_terület</vt:lpstr>
    </vt:vector>
  </TitlesOfParts>
  <Company>DRV Rt.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Székely István</dc:creator>
  <cp:lastModifiedBy>Kiss Anikó</cp:lastModifiedBy>
  <cp:lastPrinted>2025-02-05T07:29:17Z</cp:lastPrinted>
  <dcterms:created xsi:type="dcterms:W3CDTF">2005-03-13T11:45:13Z</dcterms:created>
  <dcterms:modified xsi:type="dcterms:W3CDTF">2025-02-05T07:29:55Z</dcterms:modified>
</cp:coreProperties>
</file>